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telperu.sharepoint.com/sites/EDGIR/Documentos compartidos/2. INDICADORES DE CALIDAD/New_Desarrollo/Finales/"/>
    </mc:Choice>
  </mc:AlternateContent>
  <xr:revisionPtr revIDLastSave="387" documentId="13_ncr:1_{D84B8E3F-205C-4CAF-A2F6-6A002DB5CFC6}" xr6:coauthVersionLast="47" xr6:coauthVersionMax="47" xr10:uidLastSave="{F37FF276-F552-4010-B68A-995DDAE6B89D}"/>
  <bookViews>
    <workbookView xWindow="-110" yWindow="-110" windowWidth="19420" windowHeight="10300" tabRatio="684" xr2:uid="{00000000-000D-0000-FFFF-FFFF00000000}"/>
  </bookViews>
  <sheets>
    <sheet name="Anexo F (CSA)" sheetId="35" r:id="rId1"/>
    <sheet name="Anexo G (TEAP)" sheetId="36" r:id="rId2"/>
    <sheet name="Anexo H (DAP)" sheetId="37" r:id="rId3"/>
    <sheet name="Anexo I (CAT)" sheetId="6" r:id="rId4"/>
    <sheet name="Anexo J (AVH)" sheetId="29" r:id="rId5"/>
    <sheet name="TAB_Personas" sheetId="34" state="hidden" r:id="rId6"/>
  </sheets>
  <definedNames>
    <definedName name="_xlnm._FilterDatabase" localSheetId="0" hidden="1">'Anexo F (CSA)'!$G$13:$H$13</definedName>
    <definedName name="_xlnm._FilterDatabase" localSheetId="1" hidden="1">'Anexo G (TEAP)'!$B$12:$M$12</definedName>
  </definedNames>
  <calcPr calcId="191028"/>
  <pivotCaches>
    <pivotCache cacheId="1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34" l="1"/>
  <c r="M32" i="34"/>
  <c r="M30" i="34"/>
  <c r="K3" i="34" l="1"/>
  <c r="K4" i="34" l="1"/>
  <c r="E4" i="34" l="1"/>
  <c r="F4" i="34" s="1"/>
  <c r="K6" i="34" l="1"/>
  <c r="L6" i="34" l="1"/>
  <c r="N6" i="34" s="1"/>
  <c r="M6" i="34"/>
  <c r="E6" i="34"/>
  <c r="F6" i="34" s="1"/>
  <c r="K5" i="34"/>
  <c r="L4" i="34" l="1"/>
  <c r="M4" i="34"/>
  <c r="H9" i="34" s="1"/>
  <c r="E3" i="34"/>
  <c r="M3" i="34"/>
  <c r="M5" i="34"/>
  <c r="M11" i="34" s="1"/>
  <c r="L5" i="34"/>
  <c r="N5" i="34" s="1"/>
  <c r="N9" i="34" s="1"/>
  <c r="K7" i="34"/>
  <c r="E5" i="34"/>
  <c r="L3" i="34"/>
  <c r="R6" i="34" l="1"/>
  <c r="M9" i="34"/>
  <c r="I10" i="34"/>
  <c r="N4" i="34"/>
  <c r="I9" i="34" s="1"/>
  <c r="J9" i="34" s="1"/>
  <c r="H10" i="34"/>
  <c r="H8" i="34"/>
  <c r="F5" i="34"/>
  <c r="F3" i="34"/>
  <c r="L7" i="34"/>
  <c r="N3" i="34"/>
  <c r="E7" i="34"/>
  <c r="J10" i="34" l="1"/>
  <c r="I8" i="34"/>
  <c r="J8" i="3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49C206-32DA-4598-ADC5-B102D8FD8437}" keepAlive="1" name="Consulta - PERSONAS" description="Conexión a la consulta 'PERSONAS' en el libro." type="5" refreshedVersion="8" background="1" saveData="1">
    <dbPr connection="Provider=Microsoft.Mashup.OleDb.1;Data Source=$Workbook$;Location=PERSONAS;Extended Properties=&quot;&quot;" command="SELECT * FROM [PERSONAS]"/>
  </connection>
</connections>
</file>

<file path=xl/sharedStrings.xml><?xml version="1.0" encoding="utf-8"?>
<sst xmlns="http://schemas.openxmlformats.org/spreadsheetml/2006/main" count="301" uniqueCount="124">
  <si>
    <t>ANEXO I</t>
  </si>
  <si>
    <t>INDICADOR DE CORTE DE LA ATENCIÓN TELEFÓNICA POR LA EMPRESA OPERADORAS</t>
  </si>
  <si>
    <t>FORMATO DE PRESENTACIÓN EN PÁGINA WEB</t>
  </si>
  <si>
    <t>Empresa:</t>
  </si>
  <si>
    <t>ENTEL PERU S.A.</t>
  </si>
  <si>
    <t>Año:</t>
  </si>
  <si>
    <t xml:space="preserve">Mes: </t>
  </si>
  <si>
    <t>Indicador:</t>
  </si>
  <si>
    <t>CORTE DE LA ATENCIÓN TELEFÓNICA POR LA EMPRESA OPERADORA (CAT)</t>
  </si>
  <si>
    <t>Objetivo:</t>
  </si>
  <si>
    <t>Medir el porcentaje de llamadas que no fueron finalizadas por el usuario (ej. asistente de empresa operadora finalizó la llamada).</t>
  </si>
  <si>
    <t>CANAL DE ATENCIÓN</t>
  </si>
  <si>
    <t>Nº DE LLAMADAS NO FINALIZADAS POR EL USUARIO</t>
  </si>
  <si>
    <t>Nº TOTAL DE LLAMADAS ATENDIDAS</t>
  </si>
  <si>
    <t xml:space="preserve">CAT (%) </t>
  </si>
  <si>
    <t>IVR 102</t>
  </si>
  <si>
    <t>IVR 103</t>
  </si>
  <si>
    <t>IVR 123</t>
  </si>
  <si>
    <t xml:space="preserve">Total: </t>
  </si>
  <si>
    <t xml:space="preserve"> </t>
  </si>
  <si>
    <t>ANEXO J</t>
  </si>
  <si>
    <t>INDICADOR DE RAPIDEZ EN ATENCIÓN POR VOZ HUMANA</t>
  </si>
  <si>
    <t>RAPIDEZ POR ATENCIÓN EN VOZ HUMANA (AVH)</t>
  </si>
  <si>
    <t>Medir el porcentaje de rapidez de atención por voz humana</t>
  </si>
  <si>
    <t>INDICADOR AVH1</t>
  </si>
  <si>
    <t>Nº DE LLAMADAS CON LA OPCIÓN DE COMUNICACIÓN AL OPERADOR HUMANO SE PRESENTA DENTRO DE LOS PRIMEROS 40 SEGUNDOS</t>
  </si>
  <si>
    <t>Nº TOTAL DE LLAMADAS</t>
  </si>
  <si>
    <t>AVH1 (%)</t>
  </si>
  <si>
    <t>INDICADOR AVH2</t>
  </si>
  <si>
    <t>Nº DE LLAMADAS ATENDIDAS POR UN OPERADOR HUMANO DENTRO DE LOS PRIMEROS 20 SEGUNDOS LUEGO DE MARCADA ESTA OPCIÓN</t>
  </si>
  <si>
    <t>Nº TOTAL DE LLAMADAS ATENDIDAS POR UN OPERADOR HUMANO</t>
  </si>
  <si>
    <t>AVH2 (%)</t>
  </si>
  <si>
    <t>* Se reportan las llamadas atendidas por un agente ingresadas por el 102 (Reclamos)</t>
  </si>
  <si>
    <t>Llamadas Atendidas</t>
  </si>
  <si>
    <t>Llamadas Atendidas &lt; 20 Seg</t>
  </si>
  <si>
    <t xml:space="preserve">Corte Asesor </t>
  </si>
  <si>
    <t>IVR</t>
  </si>
  <si>
    <t>102</t>
  </si>
  <si>
    <t>103</t>
  </si>
  <si>
    <t>123</t>
  </si>
  <si>
    <t>133</t>
  </si>
  <si>
    <t>Canal</t>
  </si>
  <si>
    <t xml:space="preserve">Corte Cliente </t>
  </si>
  <si>
    <t>Corte No Identificado</t>
  </si>
  <si>
    <t>AGENTE</t>
  </si>
  <si>
    <t>CLIENTE</t>
  </si>
  <si>
    <t>Total general</t>
  </si>
  <si>
    <t>Considera Postpago, Prepago, TFM</t>
  </si>
  <si>
    <t>Internet Hogar</t>
  </si>
  <si>
    <t>Etiquetas de columna</t>
  </si>
  <si>
    <t>KONECTA</t>
  </si>
  <si>
    <t>SCCP</t>
  </si>
  <si>
    <t>CANAL</t>
  </si>
  <si>
    <t>Suma de RECIBIDAS</t>
  </si>
  <si>
    <t>PREPAGO AVERIAS</t>
  </si>
  <si>
    <t>POSTPAGO ORO AVERIAS</t>
  </si>
  <si>
    <t>Suma de CORTE_ASESOR</t>
  </si>
  <si>
    <t>VCHCAL</t>
  </si>
  <si>
    <t>Postpago Reclamos Averias</t>
  </si>
  <si>
    <t>(Todas)</t>
  </si>
  <si>
    <t xml:space="preserve">ANEXO F </t>
  </si>
  <si>
    <t>INDICADOR DE TASA DE CAIDAS DEL SISTEMA DE ATENCIÓN</t>
  </si>
  <si>
    <t>TASA DE CAIDAS DEL SISTEMA DE ATENCIÓN (CSA)</t>
  </si>
  <si>
    <t>Medir el porcentaje de horas en que estuvo inoperativo el sistema de atención de la empresa.</t>
  </si>
  <si>
    <t>Oficinas</t>
  </si>
  <si>
    <t xml:space="preserve">N° de horas sin sistema de atención al mes  </t>
  </si>
  <si>
    <t xml:space="preserve">N° total de horas de atención al mes </t>
  </si>
  <si>
    <t xml:space="preserve">CSA% </t>
  </si>
  <si>
    <t>TP AREQUIPA</t>
  </si>
  <si>
    <t>TP CHICLAYO</t>
  </si>
  <si>
    <t>TP CHIMBOTE</t>
  </si>
  <si>
    <t>TP HUANCAYO</t>
  </si>
  <si>
    <t>TP ICA</t>
  </si>
  <si>
    <t>TP LARCO</t>
  </si>
  <si>
    <t>TP PIURA</t>
  </si>
  <si>
    <t>TP REPUBLICA</t>
  </si>
  <si>
    <t>TP TRUJILLO</t>
  </si>
  <si>
    <t>TPF CERCADO</t>
  </si>
  <si>
    <t>TPF CHORRILLOS</t>
  </si>
  <si>
    <t>TPF CUSCO</t>
  </si>
  <si>
    <t>TPF HUACHO</t>
  </si>
  <si>
    <t>TPF ILO</t>
  </si>
  <si>
    <t>TPF JOCKEY PLAZA</t>
  </si>
  <si>
    <t>TPF MEGA PLAZA</t>
  </si>
  <si>
    <t>TPF MINKA</t>
  </si>
  <si>
    <t>TPF OPEN ANGAMOS</t>
  </si>
  <si>
    <t>TPF PLAZA SAN MIGUEL</t>
  </si>
  <si>
    <t>TPF SJ LURIGANCHO</t>
  </si>
  <si>
    <t>TPF TACNA</t>
  </si>
  <si>
    <t>TPF TALARA</t>
  </si>
  <si>
    <t>TPF TUMBES</t>
  </si>
  <si>
    <t>IVR 102 reclamos</t>
  </si>
  <si>
    <t>IVR 103 consultas</t>
  </si>
  <si>
    <t>IVR 123 todo</t>
  </si>
  <si>
    <t xml:space="preserve">ANEXO G </t>
  </si>
  <si>
    <t>INDICADOR TIEMPO DE ESPERA PARA ATENCIÓN PRESENCIAL</t>
  </si>
  <si>
    <t>TIEMPO DE ESPERA PARA ATENCIÓN PRESENCIAL (TEAP)</t>
  </si>
  <si>
    <t>Medir el porcentaje de los usuarios que esperaron menos de 15 minutos.</t>
  </si>
  <si>
    <t>Reclamos</t>
  </si>
  <si>
    <t>Bajas</t>
  </si>
  <si>
    <t>Consultas</t>
  </si>
  <si>
    <t>Altas</t>
  </si>
  <si>
    <t>TOTAL</t>
  </si>
  <si>
    <t>TPF AREQUIPA</t>
  </si>
  <si>
    <t>Nº de atenciones con espera menor a 15 min.</t>
  </si>
  <si>
    <t>Nº de atenciones totales</t>
  </si>
  <si>
    <t>% (TEAPij)</t>
  </si>
  <si>
    <t>TPF CHICLAYO</t>
  </si>
  <si>
    <t>TPF CHIMBOTE</t>
  </si>
  <si>
    <t>TPF HUANCAYO</t>
  </si>
  <si>
    <t>TPF ICA CENTRO</t>
  </si>
  <si>
    <t>TPF LARCO</t>
  </si>
  <si>
    <t>TPF PIURA GRAU</t>
  </si>
  <si>
    <t>TPF REPUBLICA</t>
  </si>
  <si>
    <t>TPF TRUJILLO LARCO</t>
  </si>
  <si>
    <t>ANEXO H</t>
  </si>
  <si>
    <t>INDICADORES DE DESERCIÓN EN ATENCIÓN PERSONAL</t>
  </si>
  <si>
    <t>DESERCIÓN EN ATENCIÓN PRESENCIAL (DAP)</t>
  </si>
  <si>
    <t>Medir el porcentaje de usuarios que desistieron de realizar un trámite.</t>
  </si>
  <si>
    <t>Nº DE USUARIOS QUE DESISTIERON DE LA ATENCIÓN AL MES</t>
  </si>
  <si>
    <t>Nº TOTAL DE USUARIOS ATENDIDOS AL MES</t>
  </si>
  <si>
    <t xml:space="preserve">DAP (%) </t>
  </si>
  <si>
    <t>TPF HUACHO28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</si>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</sst>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.00_ ;_ * \-#,##0.00_ ;_ * &quot;-&quot;??_ ;_ @_ "/>
    <numFmt numFmtId="166" formatCode="0.000%"/>
    <numFmt numFmtId="167" formatCode="#,##0_ ;\-#,##0\ "/>
    <numFmt numFmtId="168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2" borderId="2" xfId="2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pivotButton="1"/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10" fontId="0" fillId="0" borderId="0" xfId="1" applyNumberFormat="1" applyFont="1"/>
    <xf numFmtId="0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indent="1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6" fontId="1" fillId="2" borderId="1" xfId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9" fontId="0" fillId="0" borderId="0" xfId="1" applyFont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9" fontId="9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9" fontId="9" fillId="2" borderId="1" xfId="1" applyFont="1" applyFill="1" applyBorder="1" applyAlignment="1">
      <alignment horizontal="center" vertical="center"/>
    </xf>
    <xf numFmtId="0" fontId="10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7" fontId="10" fillId="0" borderId="1" xfId="3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7" fontId="8" fillId="2" borderId="1" xfId="3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6">
    <cellStyle name="Comma 2" xfId="4" xr:uid="{598B1222-AD69-4F7E-9E4C-7B64822D72B9}"/>
    <cellStyle name="Millares" xfId="3" builtinId="3"/>
    <cellStyle name="Millares 2" xfId="2" xr:uid="{00000000-0005-0000-0000-000000000000}"/>
    <cellStyle name="Millares 3" xfId="5" xr:uid="{6A407089-3421-488B-A565-73A1A540FFD7}"/>
    <cellStyle name="Normal" xfId="0" builtinId="0"/>
    <cellStyle name="Porcentaje" xfId="1" builtinId="5"/>
  </cellStyles>
  <dxfs count="38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bas Bravo, Roberto" refreshedDate="44851.851500231482" backgroundQuery="1" createdVersion="6" refreshedVersion="8" minRefreshableVersion="3" recordCount="30" xr:uid="{CCE041CF-5C32-4736-B592-341398E059E8}">
  <cacheSource type="external" connectionId="1"/>
  <cacheFields count="12">
    <cacheField name="NUMPERIODO" numFmtId="0">
      <sharedItems containsSemiMixedTypes="0" containsString="0" containsNumber="1" containsInteger="1" minValue="202209" maxValue="202209" count="1">
        <n v="202209"/>
      </sharedItems>
    </cacheField>
    <cacheField name="VCHCAL" numFmtId="0">
      <sharedItems count="3">
        <s v="KONECTA"/>
        <s v="SCCP"/>
        <s v="TIENDAS" u="1"/>
      </sharedItems>
    </cacheField>
    <cacheField name="VCHPLATAFORMA_SEGMENTACION" numFmtId="0">
      <sharedItems count="41">
        <s v="POSTPAGO PLATINO Y DIAMANTE"/>
        <s v="TFI"/>
        <s v="INTERNET PERSONAS AVERIAS"/>
        <s v="POSTPAGO RETENCIONES"/>
        <s v="DIRECTORIO PERSONAS"/>
        <s v="FIBRA RECLAMOS"/>
        <s v="FIBRA"/>
        <s v="POSTPAGO ORO"/>
        <s v="POSTPAGO ELITE"/>
        <s v="PREPAGO AVERIAS"/>
        <s v="BLOQUEOS PREPAGO"/>
        <s v="INTERNET PERSONAS"/>
        <s v="POSTPAGO ORO RECLAMOS"/>
        <s v="POSTPAGO ORO AVERIAS"/>
        <s v="BLOQUEOS POSTPAGO"/>
        <s v="FIBRA PROBLEMAS"/>
        <s v="POSTPAGO PERFILADO LLAA"/>
        <s v="PREPAGO ORO"/>
        <s v="POSTPAGO ROAMING" u="1"/>
        <s v="POSTPAGO ORO TIENDAS" u="1"/>
        <s v="POSTPAGO PREVENCION" u="1"/>
        <s v="DIRECTORIO EMPRESAS" u="1"/>
        <s v="EMPLEADOS ENTEL" u="1"/>
        <s v="POSTPAGO PLATINO Y DIAMANTE TDE TIENDAS" u="1"/>
        <s v="PREPAGO PLATINO" u="1"/>
        <s v="POSTPAGO PLATINO Y DIAMANTE TIENDAS" u="1"/>
        <s v="POSTPAGO FRACCIONAMIENTO" u="1"/>
        <s v="POSTPAGO LINEAS ADICIONALES APP" u="1"/>
        <s v="POSTPAGO LINEAS ADICIONALES - NO PERFILADO" u="1"/>
        <s v="BLOQUEOS PERSONAS" u="1"/>
        <s v="INTERNET PERSONAS TDE" u="1"/>
        <s v="POSTPAGO RENOVACION APP" u="1"/>
        <s v="TFI TDE" u="1"/>
        <s v="POSTPAGO ORO TDE" u="1"/>
        <s v="POSTPAGO ORO TDE TIENDAS" u="1"/>
        <s v="POSTPAGO RENOVACION IVR" u="1"/>
        <s v="CANAL ELITE" u="1"/>
        <s v="POSTPAGO LINEAS ADICIONALES" u="1"/>
        <s v="POSTPAGO PLATINO Y DIAMANTE TDE" u="1"/>
        <s v="VENTAS HOGAR" u="1"/>
        <s v="Postpago Empleado" u="1"/>
      </sharedItems>
    </cacheField>
    <cacheField name="VCHSERVICIO" numFmtId="0">
      <sharedItems count="23">
        <s v="POSTPAGO PLATINO"/>
        <s v="TFI"/>
        <s v="HOGAR AVERIAS"/>
        <s v="POSTPAGO RETENCIÓN MÓVIL"/>
        <s v="DIRECTORIO"/>
        <s v="HOGAR FIBRA RECLAMOS"/>
        <s v="Postpago Diamante"/>
        <s v="HOGAR FIBRA PEDIDO"/>
        <s v="Postpago Oro"/>
        <s v="POSTPAGO ELITE"/>
        <s v="POSTPAGO PERSONAS"/>
        <s v="PREPAGO AVERIAS"/>
        <s v="BLOQUEOS PREPAGO"/>
        <s v="HOGAR CONSULTAS"/>
        <s v="Postpago Reclamos Otros"/>
        <s v="Postpago Reclamos Averias"/>
        <s v="BLOQUEOS POSTPAGO"/>
        <s v="HOGAR RECIBO"/>
        <s v="HOGAR INTERNET"/>
        <s v="HOGAR FIBRA PROBLEMAS"/>
        <s v="POSTPAGO CONSULTAS"/>
        <s v="PERFILADO LLAA"/>
        <s v="PREPAGO CONSULTAS"/>
      </sharedItems>
    </cacheField>
    <cacheField name="SERVICIO" numFmtId="0">
      <sharedItems count="8">
        <s v="POSTPAGO"/>
        <s v="TFI"/>
        <s v="INTERNET PERSONAS"/>
        <s v="DIRECTORIO"/>
        <s v="OTROS"/>
        <s v="BLOQUEO"/>
        <s v="PREPAGO 102"/>
        <s v="PREPAGO"/>
      </sharedItems>
    </cacheField>
    <cacheField name="CANAL" numFmtId="0">
      <sharedItems count="4">
        <s v="123"/>
        <s v="133"/>
        <s v="103"/>
        <s v="102"/>
      </sharedItems>
    </cacheField>
    <cacheField name="RECIBIDAS" numFmtId="0">
      <sharedItems containsSemiMixedTypes="0" containsString="0" containsNumber="1" containsInteger="1" minValue="1" maxValue="173612" count="30">
        <n v="57935"/>
        <n v="729"/>
        <n v="6"/>
        <n v="18551"/>
        <n v="25890"/>
        <n v="31587"/>
        <n v="3062"/>
        <n v="12836"/>
        <n v="520"/>
        <n v="1"/>
        <n v="94031"/>
        <n v="6391"/>
        <n v="173612"/>
        <n v="73708"/>
        <n v="1428"/>
        <n v="18019"/>
        <n v="16767"/>
        <n v="3401"/>
        <n v="752"/>
        <n v="39701"/>
        <n v="6002"/>
        <n v="1319"/>
        <n v="2858"/>
        <n v="135961"/>
        <n v="1506"/>
        <n v="23128"/>
        <n v="5915"/>
        <n v="23613"/>
        <n v="140760"/>
        <n v="43008"/>
      </sharedItems>
    </cacheField>
    <cacheField name="ATENDIDAS" numFmtId="0">
      <sharedItems containsSemiMixedTypes="0" containsString="0" containsNumber="1" containsInteger="1" minValue="0" maxValue="169161" count="30">
        <n v="56451"/>
        <n v="675"/>
        <n v="6"/>
        <n v="18077"/>
        <n v="24076"/>
        <n v="30433"/>
        <n v="2956"/>
        <n v="12380"/>
        <n v="493"/>
        <n v="0"/>
        <n v="90638"/>
        <n v="6250"/>
        <n v="169161"/>
        <n v="71242"/>
        <n v="1383"/>
        <n v="17262"/>
        <n v="16117"/>
        <n v="3242"/>
        <n v="698"/>
        <n v="38424"/>
        <n v="5806"/>
        <n v="1254"/>
        <n v="2742"/>
        <n v="132575"/>
        <n v="1427"/>
        <n v="22573"/>
        <n v="5704"/>
        <n v="22898"/>
        <n v="138966"/>
        <n v="41943"/>
      </sharedItems>
    </cacheField>
    <cacheField name="ATENDIDAS_&lt;20" numFmtId="0">
      <sharedItems containsSemiMixedTypes="0" containsString="0" containsNumber="1" containsInteger="1" minValue="0" maxValue="152779" count="30">
        <n v="50602"/>
        <n v="621"/>
        <n v="6"/>
        <n v="16794"/>
        <n v="23312"/>
        <n v="27106"/>
        <n v="2611"/>
        <n v="11050"/>
        <n v="445"/>
        <n v="0"/>
        <n v="81589"/>
        <n v="5900"/>
        <n v="152779"/>
        <n v="64460"/>
        <n v="1357"/>
        <n v="14317"/>
        <n v="13908"/>
        <n v="2953"/>
        <n v="643"/>
        <n v="31681"/>
        <n v="5081"/>
        <n v="1113"/>
        <n v="2422"/>
        <n v="119535"/>
        <n v="1327"/>
        <n v="20356"/>
        <n v="5226"/>
        <n v="20416"/>
        <n v="134077"/>
        <n v="35497"/>
      </sharedItems>
    </cacheField>
    <cacheField name="CORTE_ASESOR" numFmtId="0">
      <sharedItems containsSemiMixedTypes="0" containsString="0" containsNumber="1" containsInteger="1" minValue="0" maxValue="5409" count="29">
        <n v="2027"/>
        <n v="22"/>
        <n v="0"/>
        <n v="944"/>
        <n v="555"/>
        <n v="1217"/>
        <n v="57"/>
        <n v="497"/>
        <n v="3"/>
        <n v="3080"/>
        <n v="219"/>
        <n v="5409"/>
        <n v="2940"/>
        <n v="61"/>
        <n v="603"/>
        <n v="437"/>
        <n v="131"/>
        <n v="19"/>
        <n v="1232"/>
        <n v="142"/>
        <n v="18"/>
        <n v="58"/>
        <n v="5036"/>
        <n v="37"/>
        <n v="845"/>
        <n v="176"/>
        <n v="544"/>
        <n v="3765"/>
        <n v="1264"/>
      </sharedItems>
    </cacheField>
    <cacheField name="CORTE_CLIENTE" numFmtId="0">
      <sharedItems containsSemiMixedTypes="0" containsString="0" containsNumber="1" containsInteger="1" minValue="0" maxValue="163752" count="30">
        <n v="54424"/>
        <n v="653"/>
        <n v="6"/>
        <n v="17133"/>
        <n v="23521"/>
        <n v="29216"/>
        <n v="2899"/>
        <n v="11883"/>
        <n v="490"/>
        <n v="0"/>
        <n v="87558"/>
        <n v="6031"/>
        <n v="163752"/>
        <n v="68302"/>
        <n v="1322"/>
        <n v="16659"/>
        <n v="15680"/>
        <n v="3111"/>
        <n v="679"/>
        <n v="37192"/>
        <n v="5664"/>
        <n v="1236"/>
        <n v="2684"/>
        <n v="127539"/>
        <n v="1390"/>
        <n v="21728"/>
        <n v="5528"/>
        <n v="22354"/>
        <n v="135201"/>
        <n v="40679"/>
      </sharedItems>
    </cacheField>
    <cacheField name="NO_IDENTIFICADO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0"/>
    <x v="1"/>
    <x v="1"/>
    <x v="1"/>
    <x v="1"/>
    <x v="1"/>
    <x v="0"/>
  </r>
  <r>
    <x v="0"/>
    <x v="0"/>
    <x v="2"/>
    <x v="2"/>
    <x v="2"/>
    <x v="1"/>
    <x v="2"/>
    <x v="2"/>
    <x v="2"/>
    <x v="2"/>
    <x v="2"/>
    <x v="0"/>
  </r>
  <r>
    <x v="0"/>
    <x v="0"/>
    <x v="3"/>
    <x v="3"/>
    <x v="0"/>
    <x v="0"/>
    <x v="3"/>
    <x v="3"/>
    <x v="3"/>
    <x v="3"/>
    <x v="3"/>
    <x v="0"/>
  </r>
  <r>
    <x v="0"/>
    <x v="0"/>
    <x v="4"/>
    <x v="4"/>
    <x v="3"/>
    <x v="2"/>
    <x v="4"/>
    <x v="4"/>
    <x v="4"/>
    <x v="4"/>
    <x v="4"/>
    <x v="0"/>
  </r>
  <r>
    <x v="0"/>
    <x v="1"/>
    <x v="0"/>
    <x v="0"/>
    <x v="0"/>
    <x v="0"/>
    <x v="5"/>
    <x v="5"/>
    <x v="5"/>
    <x v="5"/>
    <x v="5"/>
    <x v="0"/>
  </r>
  <r>
    <x v="0"/>
    <x v="0"/>
    <x v="5"/>
    <x v="5"/>
    <x v="2"/>
    <x v="1"/>
    <x v="6"/>
    <x v="6"/>
    <x v="6"/>
    <x v="6"/>
    <x v="6"/>
    <x v="0"/>
  </r>
  <r>
    <x v="0"/>
    <x v="1"/>
    <x v="0"/>
    <x v="6"/>
    <x v="0"/>
    <x v="0"/>
    <x v="7"/>
    <x v="7"/>
    <x v="7"/>
    <x v="7"/>
    <x v="7"/>
    <x v="0"/>
  </r>
  <r>
    <x v="0"/>
    <x v="0"/>
    <x v="6"/>
    <x v="7"/>
    <x v="2"/>
    <x v="1"/>
    <x v="8"/>
    <x v="8"/>
    <x v="8"/>
    <x v="8"/>
    <x v="8"/>
    <x v="0"/>
  </r>
  <r>
    <x v="0"/>
    <x v="1"/>
    <x v="2"/>
    <x v="2"/>
    <x v="2"/>
    <x v="1"/>
    <x v="9"/>
    <x v="9"/>
    <x v="9"/>
    <x v="2"/>
    <x v="9"/>
    <x v="0"/>
  </r>
  <r>
    <x v="0"/>
    <x v="1"/>
    <x v="7"/>
    <x v="8"/>
    <x v="0"/>
    <x v="0"/>
    <x v="10"/>
    <x v="10"/>
    <x v="10"/>
    <x v="9"/>
    <x v="10"/>
    <x v="0"/>
  </r>
  <r>
    <x v="0"/>
    <x v="0"/>
    <x v="8"/>
    <x v="9"/>
    <x v="0"/>
    <x v="0"/>
    <x v="11"/>
    <x v="11"/>
    <x v="11"/>
    <x v="10"/>
    <x v="11"/>
    <x v="0"/>
  </r>
  <r>
    <x v="0"/>
    <x v="0"/>
    <x v="7"/>
    <x v="8"/>
    <x v="0"/>
    <x v="0"/>
    <x v="12"/>
    <x v="12"/>
    <x v="12"/>
    <x v="11"/>
    <x v="12"/>
    <x v="0"/>
  </r>
  <r>
    <x v="0"/>
    <x v="1"/>
    <x v="7"/>
    <x v="10"/>
    <x v="0"/>
    <x v="0"/>
    <x v="13"/>
    <x v="13"/>
    <x v="13"/>
    <x v="12"/>
    <x v="13"/>
    <x v="0"/>
  </r>
  <r>
    <x v="0"/>
    <x v="0"/>
    <x v="9"/>
    <x v="11"/>
    <x v="4"/>
    <x v="3"/>
    <x v="14"/>
    <x v="14"/>
    <x v="14"/>
    <x v="13"/>
    <x v="14"/>
    <x v="0"/>
  </r>
  <r>
    <x v="0"/>
    <x v="0"/>
    <x v="10"/>
    <x v="12"/>
    <x v="5"/>
    <x v="0"/>
    <x v="15"/>
    <x v="15"/>
    <x v="15"/>
    <x v="14"/>
    <x v="15"/>
    <x v="0"/>
  </r>
  <r>
    <x v="0"/>
    <x v="0"/>
    <x v="11"/>
    <x v="13"/>
    <x v="2"/>
    <x v="1"/>
    <x v="16"/>
    <x v="16"/>
    <x v="16"/>
    <x v="15"/>
    <x v="16"/>
    <x v="0"/>
  </r>
  <r>
    <x v="0"/>
    <x v="1"/>
    <x v="12"/>
    <x v="14"/>
    <x v="0"/>
    <x v="0"/>
    <x v="17"/>
    <x v="17"/>
    <x v="17"/>
    <x v="16"/>
    <x v="17"/>
    <x v="0"/>
  </r>
  <r>
    <x v="0"/>
    <x v="1"/>
    <x v="13"/>
    <x v="15"/>
    <x v="6"/>
    <x v="3"/>
    <x v="18"/>
    <x v="18"/>
    <x v="18"/>
    <x v="17"/>
    <x v="18"/>
    <x v="0"/>
  </r>
  <r>
    <x v="0"/>
    <x v="0"/>
    <x v="14"/>
    <x v="16"/>
    <x v="5"/>
    <x v="0"/>
    <x v="19"/>
    <x v="19"/>
    <x v="19"/>
    <x v="18"/>
    <x v="19"/>
    <x v="0"/>
  </r>
  <r>
    <x v="0"/>
    <x v="0"/>
    <x v="11"/>
    <x v="17"/>
    <x v="2"/>
    <x v="1"/>
    <x v="20"/>
    <x v="20"/>
    <x v="20"/>
    <x v="19"/>
    <x v="20"/>
    <x v="0"/>
  </r>
  <r>
    <x v="0"/>
    <x v="0"/>
    <x v="11"/>
    <x v="18"/>
    <x v="2"/>
    <x v="1"/>
    <x v="21"/>
    <x v="21"/>
    <x v="21"/>
    <x v="20"/>
    <x v="21"/>
    <x v="0"/>
  </r>
  <r>
    <x v="0"/>
    <x v="0"/>
    <x v="15"/>
    <x v="19"/>
    <x v="2"/>
    <x v="1"/>
    <x v="22"/>
    <x v="22"/>
    <x v="22"/>
    <x v="21"/>
    <x v="22"/>
    <x v="0"/>
  </r>
  <r>
    <x v="0"/>
    <x v="0"/>
    <x v="7"/>
    <x v="20"/>
    <x v="0"/>
    <x v="0"/>
    <x v="23"/>
    <x v="23"/>
    <x v="23"/>
    <x v="22"/>
    <x v="23"/>
    <x v="0"/>
  </r>
  <r>
    <x v="0"/>
    <x v="0"/>
    <x v="13"/>
    <x v="15"/>
    <x v="6"/>
    <x v="3"/>
    <x v="24"/>
    <x v="24"/>
    <x v="24"/>
    <x v="23"/>
    <x v="24"/>
    <x v="0"/>
  </r>
  <r>
    <x v="0"/>
    <x v="0"/>
    <x v="0"/>
    <x v="6"/>
    <x v="0"/>
    <x v="0"/>
    <x v="25"/>
    <x v="25"/>
    <x v="25"/>
    <x v="24"/>
    <x v="25"/>
    <x v="0"/>
  </r>
  <r>
    <x v="0"/>
    <x v="0"/>
    <x v="12"/>
    <x v="14"/>
    <x v="0"/>
    <x v="0"/>
    <x v="26"/>
    <x v="26"/>
    <x v="26"/>
    <x v="25"/>
    <x v="26"/>
    <x v="0"/>
  </r>
  <r>
    <x v="0"/>
    <x v="1"/>
    <x v="16"/>
    <x v="21"/>
    <x v="0"/>
    <x v="0"/>
    <x v="27"/>
    <x v="27"/>
    <x v="27"/>
    <x v="26"/>
    <x v="27"/>
    <x v="0"/>
  </r>
  <r>
    <x v="0"/>
    <x v="0"/>
    <x v="17"/>
    <x v="22"/>
    <x v="7"/>
    <x v="0"/>
    <x v="28"/>
    <x v="28"/>
    <x v="28"/>
    <x v="27"/>
    <x v="28"/>
    <x v="0"/>
  </r>
  <r>
    <x v="0"/>
    <x v="0"/>
    <x v="16"/>
    <x v="21"/>
    <x v="0"/>
    <x v="0"/>
    <x v="29"/>
    <x v="29"/>
    <x v="29"/>
    <x v="28"/>
    <x v="2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B63BFA-C5ED-4F93-BD5D-009C5CE269D4}" name="TablaDinámica3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29:E35" firstHeaderRow="1" firstDataRow="2" firstDataCol="1" rowPageCount="1" colPageCount="1"/>
  <pivotFields count="12">
    <pivotField showAll="0"/>
    <pivotField axis="axisCol" showAll="0">
      <items count="4">
        <item x="0"/>
        <item x="1"/>
        <item m="1" x="2"/>
        <item t="default"/>
      </items>
    </pivotField>
    <pivotField axis="axisRow" showAll="0" sortType="descending">
      <items count="42">
        <item m="1" x="29"/>
        <item m="1" x="36"/>
        <item m="1" x="21"/>
        <item x="4"/>
        <item x="11"/>
        <item m="1" x="30"/>
        <item m="1" x="26"/>
        <item x="7"/>
        <item m="1" x="33"/>
        <item x="0"/>
        <item m="1" x="38"/>
        <item x="17"/>
        <item m="1" x="24"/>
        <item x="1"/>
        <item m="1" x="32"/>
        <item m="1" x="37"/>
        <item m="1" x="31"/>
        <item m="1" x="27"/>
        <item m="1" x="28"/>
        <item m="1" x="19"/>
        <item m="1" x="23"/>
        <item m="1" x="25"/>
        <item m="1" x="34"/>
        <item m="1" x="35"/>
        <item m="1" x="20"/>
        <item x="8"/>
        <item x="16"/>
        <item m="1" x="22"/>
        <item x="2"/>
        <item x="9"/>
        <item x="10"/>
        <item x="6"/>
        <item x="3"/>
        <item x="15"/>
        <item x="5"/>
        <item m="1" x="40"/>
        <item m="1" x="18"/>
        <item x="14"/>
        <item x="13"/>
        <item x="12"/>
        <item m="1" x="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24">
        <item x="16"/>
        <item x="12"/>
        <item x="4"/>
        <item x="2"/>
        <item x="13"/>
        <item x="7"/>
        <item x="19"/>
        <item x="5"/>
        <item x="18"/>
        <item x="17"/>
        <item x="21"/>
        <item x="20"/>
        <item x="6"/>
        <item x="9"/>
        <item x="8"/>
        <item x="10"/>
        <item x="0"/>
        <item x="15"/>
        <item x="14"/>
        <item x="3"/>
        <item x="11"/>
        <item x="22"/>
        <item x="1"/>
        <item t="default"/>
      </items>
    </pivotField>
    <pivotField showAll="0"/>
    <pivotField axis="axisPage" multipleItemSelectionAllowed="1" showAll="0">
      <items count="5">
        <item x="3"/>
        <item h="1" x="2"/>
        <item h="1" x="0"/>
        <item h="1"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2">
    <field x="2"/>
    <field x="3"/>
  </rowFields>
  <rowItems count="5">
    <i>
      <x v="38"/>
    </i>
    <i r="1">
      <x v="17"/>
    </i>
    <i>
      <x v="29"/>
    </i>
    <i r="1">
      <x v="20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5" hier="-1"/>
  </pageFields>
  <dataFields count="1">
    <dataField name="Llamadas Atendidas" fld="7" baseField="3" baseItem="0" numFmtId="3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1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2" type="button" dataOnly="0" labelOnly="1" outline="0" axis="axisRow" fieldPosition="0"/>
    </format>
    <format dxfId="13">
      <pivotArea dataOnly="0" labelOnly="1" fieldPosition="0">
        <references count="1">
          <reference field="2" count="24">
            <x v="0"/>
            <x v="1"/>
            <x v="2"/>
            <x v="3"/>
            <x v="7"/>
            <x v="8"/>
            <x v="9"/>
            <x v="10"/>
            <x v="11"/>
            <x v="12"/>
            <x v="13"/>
            <x v="14"/>
            <x v="15"/>
            <x v="23"/>
            <x v="24"/>
            <x v="25"/>
            <x v="26"/>
            <x v="27"/>
            <x v="29"/>
            <x v="30"/>
            <x v="32"/>
            <x v="35"/>
            <x v="36"/>
            <x v="37"/>
          </reference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1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1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24">
            <x v="0"/>
            <x v="1"/>
            <x v="2"/>
            <x v="3"/>
            <x v="7"/>
            <x v="8"/>
            <x v="9"/>
            <x v="10"/>
            <x v="11"/>
            <x v="12"/>
            <x v="13"/>
            <x v="14"/>
            <x v="15"/>
            <x v="23"/>
            <x v="24"/>
            <x v="25"/>
            <x v="26"/>
            <x v="27"/>
            <x v="29"/>
            <x v="30"/>
            <x v="32"/>
            <x v="35"/>
            <x v="36"/>
            <x v="37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19B5E5-1B40-4FA8-86C0-B63B3504B958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19:E25" firstHeaderRow="1" firstDataRow="2" firstDataCol="1"/>
  <pivotFields count="12">
    <pivotField showAll="0"/>
    <pivotField axis="axisCol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Llamadas Atendidas" fld="7" baseField="3" baseItem="0" numFmtId="3"/>
  </dataFields>
  <formats count="4">
    <format dxfId="23">
      <pivotArea outline="0" collapsedLevelsAreSubtotals="1" fieldPosition="0"/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outline="0" collapsedLevelsAreSubtotals="1" fieldPosition="0">
        <references count="1">
          <reference field="1" count="0" selected="0"/>
        </references>
      </pivotArea>
    </format>
    <format dxfId="2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9044C-6DF5-40B6-A83C-1A245F3D3D22}" name="TablaDinámica7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G2:J7" firstHeaderRow="0" firstDataRow="1" firstDataCol="1"/>
  <pivotFields count="12">
    <pivotField showAll="0"/>
    <pivotField showAll="0"/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rte Asesor " fld="9" baseField="4" baseItem="0" numFmtId="3"/>
    <dataField name="Corte Cliente " fld="10" baseField="4" baseItem="0" numFmtId="3"/>
    <dataField name="Corte No Identificado" fld="11" baseField="4" baseItem="0" numFmtId="3"/>
  </dataFields>
  <formats count="3">
    <format dxfId="26">
      <pivotArea outline="0" collapsedLevelsAreSubtotals="1" fieldPosition="0"/>
    </format>
    <format dxfId="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collapsedLevelsAreSubtotals="1" fieldPosition="0">
        <references count="2">
          <reference field="4294967294" count="1" selected="0">
            <x v="1"/>
          </reference>
          <reference field="5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74D861-D283-4B37-8816-4E1C79517131}" name="TablaDinámica6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2:D7" firstHeaderRow="0" firstDataRow="1" firstDataCol="1"/>
  <pivotFields count="12">
    <pivotField showAll="0"/>
    <pivotField showAll="0"/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showAll="0"/>
    <pivotField dataField="1"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Llamadas Atendidas" fld="7" baseField="3" baseItem="0" numFmtId="3"/>
    <dataField name="Llamadas Atendidas &lt; 20 Seg" fld="8" baseField="3" baseItem="0" numFmtId="3"/>
  </dataFields>
  <formats count="9">
    <format dxfId="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">
      <pivotArea outline="0" collapsedLevelsAreSubtotals="1" fieldPosition="0"/>
    </format>
    <format dxfId="33">
      <pivotArea dataOnly="0" labelOnly="1" fieldPosition="0">
        <references count="1">
          <reference field="5" count="0"/>
        </references>
      </pivotArea>
    </format>
    <format dxfId="32">
      <pivotArea dataOnly="0" labelOnly="1" grandRow="1" outline="0" fieldPosition="0"/>
    </format>
    <format dxfId="31">
      <pivotArea outline="0" collapsedLevelsAreSubtotals="1" fieldPosition="0"/>
    </format>
    <format dxfId="30">
      <pivotArea dataOnly="0" labelOnly="1" fieldPosition="0">
        <references count="1">
          <reference field="5" count="0"/>
        </references>
      </pivotArea>
    </format>
    <format dxfId="29">
      <pivotArea dataOnly="0" labelOnly="1" grandRow="1" outline="0" fieldPosition="0"/>
    </format>
    <format dxfId="28">
      <pivotArea field="5" type="button" dataOnly="0" labelOnly="1" outline="0" axis="axisRow" fieldPosition="0"/>
    </format>
    <format dxfId="27">
      <pivotArea field="5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824775-AF6A-4155-BEB6-0A34BE25CE33}" name="TablaDinámica3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H29:L34" firstHeaderRow="0" firstDataRow="1" firstDataCol="1" rowPageCount="1" colPageCount="1"/>
  <pivotFields count="12">
    <pivotField showAll="0"/>
    <pivotField axis="axisPage" multipleItemSelectionAllowe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Row" showAll="0" sortType="descending">
      <items count="5">
        <item x="3"/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5"/>
  </rowFields>
  <rowItems count="5">
    <i>
      <x v="2"/>
    </i>
    <i>
      <x v="3"/>
    </i>
    <i>
      <x v="1"/>
    </i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Suma de RECIBIDAS" fld="6" baseField="0" baseItem="0"/>
    <dataField name="Llamadas Atendidas" fld="7" baseField="3" baseItem="0" numFmtId="3"/>
    <dataField name="Llamadas Atendidas &lt; 20 Seg" fld="8" baseField="3" baseItem="0" numFmtId="3"/>
    <dataField name="Suma de CORTE_ASESOR" fld="9" baseField="0" baseItem="0"/>
  </dataFields>
  <formats count="2">
    <format dxfId="37">
      <pivotArea outline="0" collapsedLevelsAreSubtotals="1" fieldPosition="0"/>
    </format>
    <format dxfId="3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6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E3F3-0357-4B49-AD2A-FDA95457454C}">
  <sheetPr codeName="Hoja1"/>
  <dimension ref="B2:E43"/>
  <sheetViews>
    <sheetView showGridLines="0" tabSelected="1" zoomScale="90" zoomScaleNormal="90" workbookViewId="0">
      <selection activeCell="B2" sqref="B2:E2"/>
    </sheetView>
  </sheetViews>
  <sheetFormatPr baseColWidth="10" defaultColWidth="9.1796875" defaultRowHeight="14.5" x14ac:dyDescent="0.35"/>
  <cols>
    <col min="1" max="1" width="5.7265625" style="8" customWidth="1"/>
    <col min="2" max="2" width="35.453125" style="8" bestFit="1" customWidth="1"/>
    <col min="3" max="3" width="26.7265625" style="8" customWidth="1"/>
    <col min="4" max="4" width="25.54296875" style="8" customWidth="1"/>
    <col min="5" max="5" width="14.1796875" style="8" customWidth="1"/>
    <col min="6" max="6" width="14.81640625" style="8" customWidth="1"/>
    <col min="7" max="7" width="28.7265625" style="8" bestFit="1" customWidth="1"/>
    <col min="8" max="9" width="9.1796875" style="8"/>
    <col min="10" max="10" width="28.7265625" style="8" bestFit="1" customWidth="1"/>
    <col min="11" max="16384" width="9.1796875" style="8"/>
  </cols>
  <sheetData>
    <row r="2" spans="2:5" x14ac:dyDescent="0.35">
      <c r="B2" s="78" t="s">
        <v>60</v>
      </c>
      <c r="C2" s="78"/>
      <c r="D2" s="78"/>
      <c r="E2" s="78"/>
    </row>
    <row r="3" spans="2:5" x14ac:dyDescent="0.35">
      <c r="B3" s="79" t="s">
        <v>61</v>
      </c>
      <c r="C3" s="79"/>
      <c r="D3" s="79"/>
      <c r="E3" s="79"/>
    </row>
    <row r="4" spans="2:5" x14ac:dyDescent="0.35">
      <c r="B4" s="78" t="s">
        <v>2</v>
      </c>
      <c r="C4" s="78"/>
      <c r="D4" s="78"/>
      <c r="E4" s="78"/>
    </row>
    <row r="5" spans="2:5" x14ac:dyDescent="0.35">
      <c r="B5" s="11"/>
      <c r="C5" s="11"/>
      <c r="D5" s="11"/>
      <c r="E5" s="11"/>
    </row>
    <row r="6" spans="2:5" x14ac:dyDescent="0.35">
      <c r="B6" s="8" t="s">
        <v>3</v>
      </c>
      <c r="C6" s="8" t="s">
        <v>4</v>
      </c>
    </row>
    <row r="7" spans="2:5" x14ac:dyDescent="0.35">
      <c r="B7" s="8" t="s">
        <v>5</v>
      </c>
      <c r="C7" s="69">
        <v>2024</v>
      </c>
    </row>
    <row r="8" spans="2:5" x14ac:dyDescent="0.35">
      <c r="B8" s="8" t="s">
        <v>6</v>
      </c>
      <c r="C8" s="77" t="s">
        <v>123</v>
      </c>
    </row>
    <row r="9" spans="2:5" x14ac:dyDescent="0.35">
      <c r="B9" s="8" t="s">
        <v>7</v>
      </c>
      <c r="C9" s="80" t="s">
        <v>62</v>
      </c>
      <c r="D9" s="80"/>
    </row>
    <row r="10" spans="2:5" x14ac:dyDescent="0.35">
      <c r="B10" s="8" t="s">
        <v>9</v>
      </c>
      <c r="C10" s="81" t="s">
        <v>63</v>
      </c>
      <c r="D10" s="81"/>
    </row>
    <row r="11" spans="2:5" x14ac:dyDescent="0.35">
      <c r="C11" s="81"/>
      <c r="D11" s="81"/>
    </row>
    <row r="13" spans="2:5" s="40" customFormat="1" ht="50.25" customHeight="1" x14ac:dyDescent="0.35">
      <c r="B13" s="18" t="s">
        <v>64</v>
      </c>
      <c r="C13" s="7" t="s">
        <v>65</v>
      </c>
      <c r="D13" s="7" t="s">
        <v>66</v>
      </c>
      <c r="E13" s="18" t="s">
        <v>67</v>
      </c>
    </row>
    <row r="14" spans="2:5" x14ac:dyDescent="0.35">
      <c r="B14" s="71" t="s">
        <v>68</v>
      </c>
      <c r="C14" s="75">
        <v>0</v>
      </c>
      <c r="D14" s="73">
        <v>240</v>
      </c>
      <c r="E14" s="41">
        <v>0</v>
      </c>
    </row>
    <row r="15" spans="2:5" x14ac:dyDescent="0.35">
      <c r="B15" s="71" t="s">
        <v>69</v>
      </c>
      <c r="C15" s="75">
        <v>0</v>
      </c>
      <c r="D15" s="73">
        <v>240</v>
      </c>
      <c r="E15" s="41">
        <v>0</v>
      </c>
    </row>
    <row r="16" spans="2:5" x14ac:dyDescent="0.35">
      <c r="B16" s="71" t="s">
        <v>70</v>
      </c>
      <c r="C16" s="75">
        <v>0</v>
      </c>
      <c r="D16" s="73">
        <v>288</v>
      </c>
      <c r="E16" s="41">
        <v>0</v>
      </c>
    </row>
    <row r="17" spans="2:5" x14ac:dyDescent="0.35">
      <c r="B17" s="71" t="s">
        <v>71</v>
      </c>
      <c r="C17" s="75">
        <v>0</v>
      </c>
      <c r="D17" s="73">
        <v>234</v>
      </c>
      <c r="E17" s="41">
        <v>0</v>
      </c>
    </row>
    <row r="18" spans="2:5" x14ac:dyDescent="0.35">
      <c r="B18" s="71" t="s">
        <v>72</v>
      </c>
      <c r="C18" s="75">
        <v>0</v>
      </c>
      <c r="D18" s="73">
        <v>240</v>
      </c>
      <c r="E18" s="41">
        <v>0</v>
      </c>
    </row>
    <row r="19" spans="2:5" x14ac:dyDescent="0.35">
      <c r="B19" s="71" t="s">
        <v>73</v>
      </c>
      <c r="C19" s="75">
        <v>0</v>
      </c>
      <c r="D19" s="73">
        <v>295</v>
      </c>
      <c r="E19" s="41">
        <v>0</v>
      </c>
    </row>
    <row r="20" spans="2:5" x14ac:dyDescent="0.35">
      <c r="B20" s="71" t="s">
        <v>74</v>
      </c>
      <c r="C20" s="75">
        <v>0</v>
      </c>
      <c r="D20" s="70">
        <v>284</v>
      </c>
      <c r="E20" s="41">
        <v>0</v>
      </c>
    </row>
    <row r="21" spans="2:5" x14ac:dyDescent="0.35">
      <c r="B21" s="71" t="s">
        <v>75</v>
      </c>
      <c r="C21" s="75">
        <v>0</v>
      </c>
      <c r="D21" s="73">
        <v>231</v>
      </c>
      <c r="E21" s="41">
        <v>0</v>
      </c>
    </row>
    <row r="22" spans="2:5" x14ac:dyDescent="0.35">
      <c r="B22" s="71" t="s">
        <v>76</v>
      </c>
      <c r="C22" s="75">
        <v>0</v>
      </c>
      <c r="D22" s="70">
        <v>267</v>
      </c>
      <c r="E22" s="41">
        <v>0</v>
      </c>
    </row>
    <row r="23" spans="2:5" x14ac:dyDescent="0.35">
      <c r="B23" s="71" t="s">
        <v>77</v>
      </c>
      <c r="C23" s="75">
        <v>0</v>
      </c>
      <c r="D23" s="73">
        <v>367</v>
      </c>
      <c r="E23" s="41">
        <v>0</v>
      </c>
    </row>
    <row r="24" spans="2:5" x14ac:dyDescent="0.35">
      <c r="B24" s="71" t="s">
        <v>78</v>
      </c>
      <c r="C24" s="75">
        <v>0</v>
      </c>
      <c r="D24" s="73">
        <v>372</v>
      </c>
      <c r="E24" s="41">
        <v>0</v>
      </c>
    </row>
    <row r="25" spans="2:5" x14ac:dyDescent="0.35">
      <c r="B25" s="71" t="s">
        <v>79</v>
      </c>
      <c r="C25" s="75">
        <v>0</v>
      </c>
      <c r="D25" s="73">
        <v>286</v>
      </c>
      <c r="E25" s="41">
        <v>0</v>
      </c>
    </row>
    <row r="26" spans="2:5" x14ac:dyDescent="0.35">
      <c r="B26" s="72" t="s">
        <v>80</v>
      </c>
      <c r="C26" s="75">
        <v>0</v>
      </c>
      <c r="D26" s="73">
        <v>248</v>
      </c>
      <c r="E26" s="41">
        <v>0</v>
      </c>
    </row>
    <row r="27" spans="2:5" x14ac:dyDescent="0.35">
      <c r="B27" s="71" t="s">
        <v>81</v>
      </c>
      <c r="C27" s="75">
        <v>0</v>
      </c>
      <c r="D27" s="73">
        <v>286</v>
      </c>
      <c r="E27" s="41">
        <v>0</v>
      </c>
    </row>
    <row r="28" spans="2:5" x14ac:dyDescent="0.35">
      <c r="B28" s="71" t="s">
        <v>82</v>
      </c>
      <c r="C28" s="75">
        <v>0</v>
      </c>
      <c r="D28" s="73">
        <v>403</v>
      </c>
      <c r="E28" s="41">
        <v>0</v>
      </c>
    </row>
    <row r="29" spans="2:5" x14ac:dyDescent="0.35">
      <c r="B29" s="71" t="s">
        <v>83</v>
      </c>
      <c r="C29" s="75">
        <v>0</v>
      </c>
      <c r="D29" s="73">
        <v>372</v>
      </c>
      <c r="E29" s="41">
        <v>0</v>
      </c>
    </row>
    <row r="30" spans="2:5" x14ac:dyDescent="0.35">
      <c r="B30" s="71" t="s">
        <v>84</v>
      </c>
      <c r="C30" s="75">
        <v>0</v>
      </c>
      <c r="D30" s="73">
        <v>286</v>
      </c>
      <c r="E30" s="41">
        <v>0</v>
      </c>
    </row>
    <row r="31" spans="2:5" x14ac:dyDescent="0.35">
      <c r="B31" s="71" t="s">
        <v>85</v>
      </c>
      <c r="C31" s="75">
        <v>0</v>
      </c>
      <c r="D31" s="73">
        <v>372</v>
      </c>
      <c r="E31" s="41">
        <v>0</v>
      </c>
    </row>
    <row r="32" spans="2:5" x14ac:dyDescent="0.35">
      <c r="B32" s="71" t="s">
        <v>86</v>
      </c>
      <c r="C32" s="75">
        <v>0</v>
      </c>
      <c r="D32" s="73">
        <v>372</v>
      </c>
      <c r="E32" s="41">
        <v>0</v>
      </c>
    </row>
    <row r="33" spans="2:5" x14ac:dyDescent="0.35">
      <c r="B33" s="71" t="s">
        <v>87</v>
      </c>
      <c r="C33" s="75">
        <v>0</v>
      </c>
      <c r="D33" s="73">
        <v>312</v>
      </c>
      <c r="E33" s="41">
        <v>0</v>
      </c>
    </row>
    <row r="34" spans="2:5" x14ac:dyDescent="0.35">
      <c r="B34" s="71" t="s">
        <v>88</v>
      </c>
      <c r="C34" s="75">
        <v>0</v>
      </c>
      <c r="D34" s="73">
        <v>286</v>
      </c>
      <c r="E34" s="41">
        <v>0</v>
      </c>
    </row>
    <row r="35" spans="2:5" x14ac:dyDescent="0.35">
      <c r="B35" s="72" t="s">
        <v>89</v>
      </c>
      <c r="C35" s="75">
        <v>0</v>
      </c>
      <c r="D35" s="73">
        <v>240</v>
      </c>
      <c r="E35" s="41">
        <v>0</v>
      </c>
    </row>
    <row r="36" spans="2:5" x14ac:dyDescent="0.35">
      <c r="B36" s="71" t="s">
        <v>90</v>
      </c>
      <c r="C36" s="75">
        <v>0</v>
      </c>
      <c r="D36" s="73">
        <v>256</v>
      </c>
      <c r="E36" s="41">
        <v>0</v>
      </c>
    </row>
    <row r="37" spans="2:5" x14ac:dyDescent="0.35">
      <c r="B37" s="71" t="s">
        <v>91</v>
      </c>
      <c r="C37" s="75">
        <v>0</v>
      </c>
      <c r="D37" s="73">
        <v>558</v>
      </c>
      <c r="E37" s="41">
        <v>0</v>
      </c>
    </row>
    <row r="38" spans="2:5" x14ac:dyDescent="0.35">
      <c r="B38" s="72" t="s">
        <v>92</v>
      </c>
      <c r="C38" s="75">
        <v>0</v>
      </c>
      <c r="D38" s="73">
        <v>558</v>
      </c>
      <c r="E38" s="41">
        <v>0</v>
      </c>
    </row>
    <row r="39" spans="2:5" x14ac:dyDescent="0.35">
      <c r="B39" s="72" t="s">
        <v>93</v>
      </c>
      <c r="C39" s="75">
        <v>0</v>
      </c>
      <c r="D39" s="73">
        <v>558</v>
      </c>
      <c r="E39" s="41">
        <v>0</v>
      </c>
    </row>
    <row r="40" spans="2:5" x14ac:dyDescent="0.35">
      <c r="B40" s="42" t="s">
        <v>18</v>
      </c>
      <c r="C40" s="76">
        <v>0</v>
      </c>
      <c r="D40" s="74">
        <v>8451</v>
      </c>
      <c r="E40" s="43">
        <v>0</v>
      </c>
    </row>
    <row r="43" spans="2:5" x14ac:dyDescent="0.35">
      <c r="E43" s="44"/>
    </row>
  </sheetData>
  <mergeCells count="5">
    <mergeCell ref="B2:E2"/>
    <mergeCell ref="B3:E3"/>
    <mergeCell ref="B4:E4"/>
    <mergeCell ref="C9:D9"/>
    <mergeCell ref="C10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5AFE-1792-4F97-A048-E71FCE1AECE2}">
  <sheetPr codeName="Hoja2"/>
  <dimension ref="B2:M81"/>
  <sheetViews>
    <sheetView showGridLines="0" zoomScale="90" zoomScaleNormal="90" workbookViewId="0">
      <selection activeCell="C8" sqref="C8"/>
    </sheetView>
  </sheetViews>
  <sheetFormatPr baseColWidth="10" defaultColWidth="9.1796875" defaultRowHeight="14.5" x14ac:dyDescent="0.35"/>
  <cols>
    <col min="1" max="1" width="5.26953125" customWidth="1"/>
    <col min="2" max="2" width="28.54296875" bestFit="1" customWidth="1"/>
    <col min="3" max="3" width="37.1796875" bestFit="1" customWidth="1"/>
    <col min="4" max="7" width="10.54296875" customWidth="1"/>
    <col min="8" max="8" width="14.7265625" customWidth="1"/>
    <col min="10" max="10" width="14.1796875" customWidth="1"/>
  </cols>
  <sheetData>
    <row r="2" spans="2:13" x14ac:dyDescent="0.35">
      <c r="B2" s="85" t="s">
        <v>94</v>
      </c>
      <c r="C2" s="85"/>
      <c r="D2" s="85"/>
      <c r="E2" s="85"/>
      <c r="F2" s="85"/>
      <c r="G2" s="85"/>
      <c r="H2" s="85"/>
      <c r="K2" s="25"/>
    </row>
    <row r="3" spans="2:13" x14ac:dyDescent="0.35">
      <c r="B3" s="79" t="s">
        <v>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x14ac:dyDescent="0.35">
      <c r="B4" s="85" t="s">
        <v>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6" spans="2:13" x14ac:dyDescent="0.35">
      <c r="B6" t="s">
        <v>3</v>
      </c>
      <c r="C6" t="s">
        <v>4</v>
      </c>
    </row>
    <row r="7" spans="2:13" x14ac:dyDescent="0.35">
      <c r="B7" t="s">
        <v>5</v>
      </c>
      <c r="C7" s="68">
        <v>2024</v>
      </c>
    </row>
    <row r="8" spans="2:13" x14ac:dyDescent="0.35">
      <c r="B8" t="s">
        <v>6</v>
      </c>
      <c r="C8" s="77" t="s">
        <v>123</v>
      </c>
    </row>
    <row r="9" spans="2:13" ht="15" customHeight="1" x14ac:dyDescent="0.35">
      <c r="B9" t="s">
        <v>7</v>
      </c>
      <c r="C9" s="86" t="s">
        <v>96</v>
      </c>
      <c r="D9" s="86"/>
      <c r="E9" s="86"/>
      <c r="F9" s="86"/>
      <c r="J9" s="1"/>
      <c r="K9" s="1"/>
      <c r="L9" s="1"/>
    </row>
    <row r="10" spans="2:13" ht="15" customHeight="1" x14ac:dyDescent="0.35">
      <c r="B10" t="s">
        <v>9</v>
      </c>
      <c r="C10" s="81" t="s">
        <v>97</v>
      </c>
      <c r="D10" s="81"/>
      <c r="E10" s="81"/>
      <c r="F10" s="81"/>
      <c r="G10" s="45"/>
      <c r="I10" s="82"/>
      <c r="J10" s="82"/>
      <c r="K10" s="82"/>
      <c r="L10" s="82"/>
      <c r="M10" s="45"/>
    </row>
    <row r="11" spans="2:13" x14ac:dyDescent="0.35">
      <c r="D11" s="46">
        <v>2</v>
      </c>
      <c r="E11" s="46">
        <v>3</v>
      </c>
      <c r="F11" s="46">
        <v>4</v>
      </c>
      <c r="G11" s="46">
        <v>5</v>
      </c>
    </row>
    <row r="12" spans="2:13" x14ac:dyDescent="0.35">
      <c r="B12" s="83" t="s">
        <v>64</v>
      </c>
      <c r="C12" s="83"/>
      <c r="D12" s="47" t="s">
        <v>98</v>
      </c>
      <c r="E12" s="47" t="s">
        <v>99</v>
      </c>
      <c r="F12" s="48" t="s">
        <v>100</v>
      </c>
      <c r="G12" s="48" t="s">
        <v>101</v>
      </c>
      <c r="H12" s="48" t="s">
        <v>102</v>
      </c>
    </row>
    <row r="13" spans="2:13" x14ac:dyDescent="0.35">
      <c r="B13" s="49" t="s">
        <v>103</v>
      </c>
      <c r="C13" s="50" t="s">
        <v>104</v>
      </c>
      <c r="D13" s="51">
        <v>341</v>
      </c>
      <c r="E13" s="51">
        <v>2</v>
      </c>
      <c r="F13" s="51">
        <v>1564</v>
      </c>
      <c r="G13" s="51">
        <v>51</v>
      </c>
      <c r="H13" s="52">
        <v>1958</v>
      </c>
      <c r="I13" s="13"/>
      <c r="J13" s="53"/>
    </row>
    <row r="14" spans="2:13" x14ac:dyDescent="0.35">
      <c r="B14" s="54"/>
      <c r="C14" s="50" t="s">
        <v>105</v>
      </c>
      <c r="D14" s="51">
        <v>344</v>
      </c>
      <c r="E14" s="51">
        <v>2</v>
      </c>
      <c r="F14" s="51">
        <v>1577</v>
      </c>
      <c r="G14" s="51">
        <v>51</v>
      </c>
      <c r="H14" s="52">
        <v>1974</v>
      </c>
      <c r="I14" s="13"/>
      <c r="J14" s="53"/>
    </row>
    <row r="15" spans="2:13" x14ac:dyDescent="0.35">
      <c r="B15" s="55"/>
      <c r="C15" s="50" t="s">
        <v>106</v>
      </c>
      <c r="D15" s="56">
        <v>0.99127906976744184</v>
      </c>
      <c r="E15" s="56">
        <v>1</v>
      </c>
      <c r="F15" s="56">
        <v>0.99175649968294233</v>
      </c>
      <c r="G15" s="56">
        <v>1</v>
      </c>
      <c r="H15" s="56">
        <v>0.99189463019250257</v>
      </c>
      <c r="I15" s="13"/>
      <c r="J15" s="53"/>
    </row>
    <row r="16" spans="2:13" x14ac:dyDescent="0.35">
      <c r="B16" s="49" t="s">
        <v>77</v>
      </c>
      <c r="C16" s="50" t="s">
        <v>104</v>
      </c>
      <c r="D16" s="51">
        <v>785</v>
      </c>
      <c r="E16" s="51">
        <v>75</v>
      </c>
      <c r="F16" s="51">
        <v>5062</v>
      </c>
      <c r="G16" s="51">
        <v>769</v>
      </c>
      <c r="H16" s="52">
        <v>6691</v>
      </c>
      <c r="I16" s="13"/>
      <c r="J16" s="53"/>
    </row>
    <row r="17" spans="2:10" x14ac:dyDescent="0.35">
      <c r="B17" s="54"/>
      <c r="C17" s="50" t="s">
        <v>105</v>
      </c>
      <c r="D17" s="51">
        <v>1064</v>
      </c>
      <c r="E17" s="51">
        <v>105</v>
      </c>
      <c r="F17" s="51">
        <v>6671</v>
      </c>
      <c r="G17" s="51">
        <v>816</v>
      </c>
      <c r="H17" s="52">
        <v>8656</v>
      </c>
      <c r="I17" s="13"/>
      <c r="J17" s="53"/>
    </row>
    <row r="18" spans="2:10" x14ac:dyDescent="0.35">
      <c r="B18" s="55"/>
      <c r="C18" s="50" t="s">
        <v>106</v>
      </c>
      <c r="D18" s="56">
        <v>0.73778195488721809</v>
      </c>
      <c r="E18" s="56">
        <v>0.7142857142857143</v>
      </c>
      <c r="F18" s="56">
        <v>0.75880677559586274</v>
      </c>
      <c r="G18" s="56">
        <v>0.94240196078431371</v>
      </c>
      <c r="H18" s="56">
        <v>0.77298983364140483</v>
      </c>
      <c r="I18" s="13"/>
      <c r="J18" s="53"/>
    </row>
    <row r="19" spans="2:10" x14ac:dyDescent="0.35">
      <c r="B19" s="49" t="s">
        <v>107</v>
      </c>
      <c r="C19" s="50" t="s">
        <v>104</v>
      </c>
      <c r="D19" s="51">
        <v>143</v>
      </c>
      <c r="E19" s="51">
        <v>55</v>
      </c>
      <c r="F19" s="51">
        <v>1637</v>
      </c>
      <c r="G19" s="51">
        <v>430</v>
      </c>
      <c r="H19" s="52">
        <v>2265</v>
      </c>
      <c r="I19" s="13"/>
      <c r="J19" s="53"/>
    </row>
    <row r="20" spans="2:10" x14ac:dyDescent="0.35">
      <c r="B20" s="54"/>
      <c r="C20" s="50" t="s">
        <v>105</v>
      </c>
      <c r="D20" s="51">
        <v>144</v>
      </c>
      <c r="E20" s="51">
        <v>55</v>
      </c>
      <c r="F20" s="51">
        <v>1658</v>
      </c>
      <c r="G20" s="51">
        <v>434</v>
      </c>
      <c r="H20" s="52">
        <v>2291</v>
      </c>
      <c r="I20" s="13"/>
      <c r="J20" s="53"/>
    </row>
    <row r="21" spans="2:10" x14ac:dyDescent="0.35">
      <c r="B21" s="55"/>
      <c r="C21" s="50" t="s">
        <v>106</v>
      </c>
      <c r="D21" s="56">
        <v>0.99305555555555558</v>
      </c>
      <c r="E21" s="56">
        <v>1</v>
      </c>
      <c r="F21" s="56">
        <v>0.98733413751507837</v>
      </c>
      <c r="G21" s="56">
        <v>0.99078341013824889</v>
      </c>
      <c r="H21" s="56">
        <v>0.98865124399825399</v>
      </c>
      <c r="I21" s="13"/>
      <c r="J21" s="53"/>
    </row>
    <row r="22" spans="2:10" x14ac:dyDescent="0.35">
      <c r="B22" s="49" t="s">
        <v>108</v>
      </c>
      <c r="C22" s="50" t="s">
        <v>104</v>
      </c>
      <c r="D22" s="51">
        <v>383</v>
      </c>
      <c r="E22" s="51">
        <v>294</v>
      </c>
      <c r="F22" s="51">
        <v>4304</v>
      </c>
      <c r="G22" s="51">
        <v>2700</v>
      </c>
      <c r="H22" s="52">
        <v>7681</v>
      </c>
      <c r="I22" s="13"/>
      <c r="J22" s="53"/>
    </row>
    <row r="23" spans="2:10" x14ac:dyDescent="0.35">
      <c r="B23" s="54"/>
      <c r="C23" s="50" t="s">
        <v>105</v>
      </c>
      <c r="D23" s="51">
        <v>425</v>
      </c>
      <c r="E23" s="51">
        <v>338</v>
      </c>
      <c r="F23" s="51">
        <v>4864</v>
      </c>
      <c r="G23" s="51">
        <v>2703</v>
      </c>
      <c r="H23" s="52">
        <v>8330</v>
      </c>
      <c r="I23" s="13"/>
      <c r="J23" s="53"/>
    </row>
    <row r="24" spans="2:10" x14ac:dyDescent="0.35">
      <c r="B24" s="55"/>
      <c r="C24" s="50" t="s">
        <v>106</v>
      </c>
      <c r="D24" s="56">
        <v>0.90117647058823525</v>
      </c>
      <c r="E24" s="56">
        <v>0.86982248520710059</v>
      </c>
      <c r="F24" s="56">
        <v>0.88486842105263153</v>
      </c>
      <c r="G24" s="56">
        <v>0.99889012208657046</v>
      </c>
      <c r="H24" s="56">
        <v>0.92208883553421372</v>
      </c>
      <c r="I24" s="13"/>
      <c r="J24" s="53"/>
    </row>
    <row r="25" spans="2:10" x14ac:dyDescent="0.35">
      <c r="B25" s="49" t="s">
        <v>78</v>
      </c>
      <c r="C25" s="50" t="s">
        <v>104</v>
      </c>
      <c r="D25" s="51">
        <v>320</v>
      </c>
      <c r="E25" s="51">
        <v>68</v>
      </c>
      <c r="F25" s="51">
        <v>1872</v>
      </c>
      <c r="G25" s="51">
        <v>443</v>
      </c>
      <c r="H25" s="52">
        <v>2703</v>
      </c>
      <c r="I25" s="13"/>
      <c r="J25" s="53"/>
    </row>
    <row r="26" spans="2:10" x14ac:dyDescent="0.35">
      <c r="B26" s="54"/>
      <c r="C26" s="50" t="s">
        <v>105</v>
      </c>
      <c r="D26" s="51">
        <v>333</v>
      </c>
      <c r="E26" s="51">
        <v>69</v>
      </c>
      <c r="F26" s="51">
        <v>1938</v>
      </c>
      <c r="G26" s="51">
        <v>446</v>
      </c>
      <c r="H26" s="52">
        <v>2786</v>
      </c>
      <c r="I26" s="13"/>
      <c r="J26" s="53"/>
    </row>
    <row r="27" spans="2:10" x14ac:dyDescent="0.35">
      <c r="B27" s="55"/>
      <c r="C27" s="50" t="s">
        <v>106</v>
      </c>
      <c r="D27" s="56">
        <v>0.96096096096096095</v>
      </c>
      <c r="E27" s="56">
        <v>0.98550724637681164</v>
      </c>
      <c r="F27" s="56">
        <v>0.96594427244582048</v>
      </c>
      <c r="G27" s="56">
        <v>0.99327354260089684</v>
      </c>
      <c r="H27" s="56">
        <v>0.97020818377602303</v>
      </c>
      <c r="I27" s="13"/>
      <c r="J27" s="53"/>
    </row>
    <row r="28" spans="2:10" x14ac:dyDescent="0.35">
      <c r="B28" s="49" t="s">
        <v>79</v>
      </c>
      <c r="C28" s="50" t="s">
        <v>104</v>
      </c>
      <c r="D28" s="51">
        <v>192</v>
      </c>
      <c r="E28" s="51">
        <v>2</v>
      </c>
      <c r="F28" s="51">
        <v>886</v>
      </c>
      <c r="G28" s="51">
        <v>336</v>
      </c>
      <c r="H28" s="52">
        <v>1416</v>
      </c>
      <c r="I28" s="13"/>
      <c r="J28" s="53"/>
    </row>
    <row r="29" spans="2:10" x14ac:dyDescent="0.35">
      <c r="B29" s="54"/>
      <c r="C29" s="50" t="s">
        <v>105</v>
      </c>
      <c r="D29" s="51">
        <v>202</v>
      </c>
      <c r="E29" s="51">
        <v>2</v>
      </c>
      <c r="F29" s="51">
        <v>934</v>
      </c>
      <c r="G29" s="51">
        <v>350</v>
      </c>
      <c r="H29" s="52">
        <v>1488</v>
      </c>
      <c r="I29" s="13"/>
      <c r="J29" s="53"/>
    </row>
    <row r="30" spans="2:10" x14ac:dyDescent="0.35">
      <c r="B30" s="55"/>
      <c r="C30" s="50" t="s">
        <v>106</v>
      </c>
      <c r="D30" s="56">
        <v>0.95049504950495045</v>
      </c>
      <c r="E30" s="56">
        <v>1</v>
      </c>
      <c r="F30" s="56">
        <v>0.94860813704496783</v>
      </c>
      <c r="G30" s="56">
        <v>0.96</v>
      </c>
      <c r="H30" s="56">
        <v>0.95161290322580649</v>
      </c>
      <c r="I30" s="13"/>
      <c r="J30" s="53"/>
    </row>
    <row r="31" spans="2:10" x14ac:dyDescent="0.35">
      <c r="B31" s="49" t="s">
        <v>122</v>
      </c>
      <c r="C31" s="50" t="s">
        <v>104</v>
      </c>
      <c r="D31" s="51">
        <v>62</v>
      </c>
      <c r="E31" s="51">
        <v>7</v>
      </c>
      <c r="F31" s="51">
        <v>761</v>
      </c>
      <c r="G31" s="51">
        <v>7</v>
      </c>
      <c r="H31" s="52">
        <v>837</v>
      </c>
      <c r="I31" s="13"/>
      <c r="J31" s="53"/>
    </row>
    <row r="32" spans="2:10" x14ac:dyDescent="0.35">
      <c r="B32" s="54"/>
      <c r="C32" s="50" t="s">
        <v>105</v>
      </c>
      <c r="D32" s="51">
        <v>68</v>
      </c>
      <c r="E32" s="51">
        <v>10</v>
      </c>
      <c r="F32" s="51">
        <v>808</v>
      </c>
      <c r="G32" s="51">
        <v>7</v>
      </c>
      <c r="H32" s="52">
        <v>893</v>
      </c>
      <c r="I32" s="13"/>
      <c r="J32" s="53"/>
    </row>
    <row r="33" spans="2:10" x14ac:dyDescent="0.35">
      <c r="B33" s="55"/>
      <c r="C33" s="50" t="s">
        <v>106</v>
      </c>
      <c r="D33" s="56">
        <v>0.91176470588235292</v>
      </c>
      <c r="E33" s="56">
        <v>0.7</v>
      </c>
      <c r="F33" s="56">
        <v>0.94183168316831678</v>
      </c>
      <c r="G33" s="56">
        <v>1</v>
      </c>
      <c r="H33" s="56">
        <v>0.93729003359462482</v>
      </c>
      <c r="I33" s="13"/>
      <c r="J33" s="53"/>
    </row>
    <row r="34" spans="2:10" x14ac:dyDescent="0.35">
      <c r="B34" s="49" t="s">
        <v>109</v>
      </c>
      <c r="C34" s="50" t="s">
        <v>104</v>
      </c>
      <c r="D34" s="51">
        <v>280</v>
      </c>
      <c r="E34" s="51">
        <v>18</v>
      </c>
      <c r="F34" s="51">
        <v>1648</v>
      </c>
      <c r="G34" s="51">
        <v>375</v>
      </c>
      <c r="H34" s="52">
        <v>2321</v>
      </c>
      <c r="I34" s="13"/>
      <c r="J34" s="53"/>
    </row>
    <row r="35" spans="2:10" x14ac:dyDescent="0.35">
      <c r="B35" s="54"/>
      <c r="C35" s="50" t="s">
        <v>105</v>
      </c>
      <c r="D35" s="51">
        <v>283</v>
      </c>
      <c r="E35" s="51">
        <v>18</v>
      </c>
      <c r="F35" s="51">
        <v>1662</v>
      </c>
      <c r="G35" s="51">
        <v>377</v>
      </c>
      <c r="H35" s="52">
        <v>2340</v>
      </c>
      <c r="I35" s="13"/>
      <c r="J35" s="53"/>
    </row>
    <row r="36" spans="2:10" x14ac:dyDescent="0.35">
      <c r="B36" s="55"/>
      <c r="C36" s="50" t="s">
        <v>106</v>
      </c>
      <c r="D36" s="56">
        <v>0.98939929328621912</v>
      </c>
      <c r="E36" s="56">
        <v>1</v>
      </c>
      <c r="F36" s="56">
        <v>0.99157641395908547</v>
      </c>
      <c r="G36" s="56">
        <v>0.99469496021220161</v>
      </c>
      <c r="H36" s="56">
        <v>0.99188034188034191</v>
      </c>
      <c r="I36" s="13"/>
      <c r="J36" s="53"/>
    </row>
    <row r="37" spans="2:10" x14ac:dyDescent="0.35">
      <c r="B37" s="49" t="s">
        <v>110</v>
      </c>
      <c r="C37" s="50" t="s">
        <v>104</v>
      </c>
      <c r="D37" s="51">
        <v>429</v>
      </c>
      <c r="E37" s="51">
        <v>103</v>
      </c>
      <c r="F37" s="51">
        <v>2702</v>
      </c>
      <c r="G37" s="51">
        <v>380</v>
      </c>
      <c r="H37" s="52">
        <v>3614</v>
      </c>
      <c r="I37" s="13"/>
      <c r="J37" s="53"/>
    </row>
    <row r="38" spans="2:10" x14ac:dyDescent="0.35">
      <c r="B38" s="54"/>
      <c r="C38" s="50" t="s">
        <v>105</v>
      </c>
      <c r="D38" s="51">
        <v>456</v>
      </c>
      <c r="E38" s="51">
        <v>109</v>
      </c>
      <c r="F38" s="51">
        <v>2820</v>
      </c>
      <c r="G38" s="51">
        <v>380</v>
      </c>
      <c r="H38" s="52">
        <v>3765</v>
      </c>
      <c r="I38" s="13"/>
      <c r="J38" s="53"/>
    </row>
    <row r="39" spans="2:10" x14ac:dyDescent="0.35">
      <c r="B39" s="55"/>
      <c r="C39" s="50" t="s">
        <v>106</v>
      </c>
      <c r="D39" s="56">
        <v>0.94078947368421051</v>
      </c>
      <c r="E39" s="56">
        <v>0.94495412844036697</v>
      </c>
      <c r="F39" s="56">
        <v>0.95815602836879432</v>
      </c>
      <c r="G39" s="56">
        <v>1</v>
      </c>
      <c r="H39" s="56">
        <v>0.95989375830013279</v>
      </c>
      <c r="I39" s="13"/>
      <c r="J39" s="53"/>
    </row>
    <row r="40" spans="2:10" x14ac:dyDescent="0.35">
      <c r="B40" s="49" t="s">
        <v>82</v>
      </c>
      <c r="C40" s="50" t="s">
        <v>104</v>
      </c>
      <c r="D40" s="51">
        <v>207</v>
      </c>
      <c r="E40" s="51">
        <v>47</v>
      </c>
      <c r="F40" s="51">
        <v>4572</v>
      </c>
      <c r="G40" s="51">
        <v>903</v>
      </c>
      <c r="H40" s="52">
        <v>5729</v>
      </c>
      <c r="I40" s="13"/>
      <c r="J40" s="53"/>
    </row>
    <row r="41" spans="2:10" x14ac:dyDescent="0.35">
      <c r="B41" s="54"/>
      <c r="C41" s="50" t="s">
        <v>105</v>
      </c>
      <c r="D41" s="51">
        <v>238</v>
      </c>
      <c r="E41" s="51">
        <v>51</v>
      </c>
      <c r="F41" s="51">
        <v>5004</v>
      </c>
      <c r="G41" s="51">
        <v>915</v>
      </c>
      <c r="H41" s="52">
        <v>6208</v>
      </c>
      <c r="I41" s="13"/>
      <c r="J41" s="53"/>
    </row>
    <row r="42" spans="2:10" x14ac:dyDescent="0.35">
      <c r="B42" s="55"/>
      <c r="C42" s="50" t="s">
        <v>106</v>
      </c>
      <c r="D42" s="56">
        <v>0.86974789915966388</v>
      </c>
      <c r="E42" s="56">
        <v>0.92156862745098034</v>
      </c>
      <c r="F42" s="56">
        <v>0.91366906474820142</v>
      </c>
      <c r="G42" s="56">
        <v>0.9868852459016394</v>
      </c>
      <c r="H42" s="56">
        <v>0.92284149484536082</v>
      </c>
      <c r="I42" s="13"/>
      <c r="J42" s="53"/>
    </row>
    <row r="43" spans="2:10" x14ac:dyDescent="0.35">
      <c r="B43" s="49" t="s">
        <v>111</v>
      </c>
      <c r="C43" s="50" t="s">
        <v>104</v>
      </c>
      <c r="D43" s="51">
        <v>228</v>
      </c>
      <c r="E43" s="51">
        <v>43</v>
      </c>
      <c r="F43" s="51">
        <v>1576</v>
      </c>
      <c r="G43" s="51">
        <v>412</v>
      </c>
      <c r="H43" s="52">
        <v>2259</v>
      </c>
      <c r="I43" s="13"/>
      <c r="J43" s="53"/>
    </row>
    <row r="44" spans="2:10" x14ac:dyDescent="0.35">
      <c r="B44" s="54"/>
      <c r="C44" s="50" t="s">
        <v>105</v>
      </c>
      <c r="D44" s="51">
        <v>230</v>
      </c>
      <c r="E44" s="51">
        <v>43</v>
      </c>
      <c r="F44" s="51">
        <v>1595</v>
      </c>
      <c r="G44" s="51">
        <v>412</v>
      </c>
      <c r="H44" s="52">
        <v>2280</v>
      </c>
      <c r="I44" s="13"/>
      <c r="J44" s="53"/>
    </row>
    <row r="45" spans="2:10" x14ac:dyDescent="0.35">
      <c r="B45" s="55"/>
      <c r="C45" s="50" t="s">
        <v>106</v>
      </c>
      <c r="D45" s="56">
        <v>0.99130434782608701</v>
      </c>
      <c r="E45" s="56">
        <v>1</v>
      </c>
      <c r="F45" s="56">
        <v>0.98808777429467087</v>
      </c>
      <c r="G45" s="56">
        <v>1</v>
      </c>
      <c r="H45" s="56">
        <v>0.99078947368421055</v>
      </c>
      <c r="I45" s="13"/>
      <c r="J45" s="53"/>
    </row>
    <row r="46" spans="2:10" x14ac:dyDescent="0.35">
      <c r="B46" s="49" t="s">
        <v>83</v>
      </c>
      <c r="C46" s="50" t="s">
        <v>104</v>
      </c>
      <c r="D46" s="51">
        <v>977</v>
      </c>
      <c r="E46" s="51">
        <v>270</v>
      </c>
      <c r="F46" s="51">
        <v>7908</v>
      </c>
      <c r="G46" s="51">
        <v>655</v>
      </c>
      <c r="H46" s="52">
        <v>9810</v>
      </c>
      <c r="I46" s="13"/>
      <c r="J46" s="53"/>
    </row>
    <row r="47" spans="2:10" x14ac:dyDescent="0.35">
      <c r="B47" s="54"/>
      <c r="C47" s="50" t="s">
        <v>105</v>
      </c>
      <c r="D47" s="51">
        <v>1134</v>
      </c>
      <c r="E47" s="51">
        <v>321</v>
      </c>
      <c r="F47" s="51">
        <v>8958</v>
      </c>
      <c r="G47" s="51">
        <v>664</v>
      </c>
      <c r="H47" s="52">
        <v>11077</v>
      </c>
      <c r="I47" s="13"/>
      <c r="J47" s="53"/>
    </row>
    <row r="48" spans="2:10" x14ac:dyDescent="0.35">
      <c r="B48" s="55"/>
      <c r="C48" s="50" t="s">
        <v>106</v>
      </c>
      <c r="D48" s="56">
        <v>0.86155202821869492</v>
      </c>
      <c r="E48" s="56">
        <v>0.84112149532710279</v>
      </c>
      <c r="F48" s="56">
        <v>0.88278633623576697</v>
      </c>
      <c r="G48" s="56">
        <v>0.98644578313253017</v>
      </c>
      <c r="H48" s="56">
        <v>0.88561884986909811</v>
      </c>
      <c r="I48" s="13"/>
      <c r="J48" s="53"/>
    </row>
    <row r="49" spans="2:10" x14ac:dyDescent="0.35">
      <c r="B49" s="49" t="s">
        <v>84</v>
      </c>
      <c r="C49" s="50" t="s">
        <v>104</v>
      </c>
      <c r="D49" s="51">
        <v>500</v>
      </c>
      <c r="E49" s="51">
        <v>133</v>
      </c>
      <c r="F49" s="51">
        <v>3177</v>
      </c>
      <c r="G49" s="51">
        <v>680</v>
      </c>
      <c r="H49" s="52">
        <v>4490</v>
      </c>
      <c r="I49" s="13"/>
      <c r="J49" s="53"/>
    </row>
    <row r="50" spans="2:10" x14ac:dyDescent="0.35">
      <c r="B50" s="54"/>
      <c r="C50" s="50" t="s">
        <v>105</v>
      </c>
      <c r="D50" s="51">
        <v>520</v>
      </c>
      <c r="E50" s="51">
        <v>145</v>
      </c>
      <c r="F50" s="51">
        <v>3347</v>
      </c>
      <c r="G50" s="51">
        <v>680</v>
      </c>
      <c r="H50" s="52">
        <v>4692</v>
      </c>
      <c r="I50" s="13"/>
      <c r="J50" s="53"/>
    </row>
    <row r="51" spans="2:10" x14ac:dyDescent="0.35">
      <c r="B51" s="55"/>
      <c r="C51" s="50" t="s">
        <v>106</v>
      </c>
      <c r="D51" s="56">
        <v>0.96153846153846156</v>
      </c>
      <c r="E51" s="56">
        <v>0.91724137931034477</v>
      </c>
      <c r="F51" s="56">
        <v>0.9492082461906185</v>
      </c>
      <c r="G51" s="56">
        <v>1</v>
      </c>
      <c r="H51" s="56">
        <v>0.95694799658994034</v>
      </c>
      <c r="I51" s="13"/>
      <c r="J51" s="53"/>
    </row>
    <row r="52" spans="2:10" x14ac:dyDescent="0.35">
      <c r="B52" s="49" t="s">
        <v>85</v>
      </c>
      <c r="C52" s="50" t="s">
        <v>104</v>
      </c>
      <c r="D52" s="51">
        <v>506</v>
      </c>
      <c r="E52" s="51">
        <v>46</v>
      </c>
      <c r="F52" s="51">
        <v>2880</v>
      </c>
      <c r="G52" s="51">
        <v>700</v>
      </c>
      <c r="H52" s="52">
        <v>4132</v>
      </c>
      <c r="I52" s="13"/>
      <c r="J52" s="53"/>
    </row>
    <row r="53" spans="2:10" x14ac:dyDescent="0.35">
      <c r="B53" s="54"/>
      <c r="C53" s="50" t="s">
        <v>105</v>
      </c>
      <c r="D53" s="51">
        <v>540</v>
      </c>
      <c r="E53" s="51">
        <v>50</v>
      </c>
      <c r="F53" s="51">
        <v>3016</v>
      </c>
      <c r="G53" s="51">
        <v>710</v>
      </c>
      <c r="H53" s="52">
        <v>4316</v>
      </c>
      <c r="I53" s="13"/>
      <c r="J53" s="53"/>
    </row>
    <row r="54" spans="2:10" x14ac:dyDescent="0.35">
      <c r="B54" s="55"/>
      <c r="C54" s="50" t="s">
        <v>106</v>
      </c>
      <c r="D54" s="56">
        <v>0.937037037037037</v>
      </c>
      <c r="E54" s="56">
        <v>0.92</v>
      </c>
      <c r="F54" s="56">
        <v>0.95490716180371349</v>
      </c>
      <c r="G54" s="56">
        <v>0.9859154929577465</v>
      </c>
      <c r="H54" s="56">
        <v>0.95736793327154768</v>
      </c>
      <c r="I54" s="13"/>
      <c r="J54" s="53"/>
    </row>
    <row r="55" spans="2:10" x14ac:dyDescent="0.35">
      <c r="B55" s="49" t="s">
        <v>112</v>
      </c>
      <c r="C55" s="50" t="s">
        <v>104</v>
      </c>
      <c r="D55" s="51">
        <v>107</v>
      </c>
      <c r="E55" s="51">
        <v>13</v>
      </c>
      <c r="F55" s="51">
        <v>1441</v>
      </c>
      <c r="G55" s="51">
        <v>453</v>
      </c>
      <c r="H55" s="52">
        <v>2014</v>
      </c>
      <c r="I55" s="13"/>
      <c r="J55" s="53"/>
    </row>
    <row r="56" spans="2:10" x14ac:dyDescent="0.35">
      <c r="B56" s="54"/>
      <c r="C56" s="50" t="s">
        <v>105</v>
      </c>
      <c r="D56" s="51">
        <v>109</v>
      </c>
      <c r="E56" s="51">
        <v>13</v>
      </c>
      <c r="F56" s="51">
        <v>1453</v>
      </c>
      <c r="G56" s="51">
        <v>454</v>
      </c>
      <c r="H56" s="52">
        <v>2029</v>
      </c>
      <c r="I56" s="13"/>
      <c r="J56" s="53"/>
    </row>
    <row r="57" spans="2:10" x14ac:dyDescent="0.35">
      <c r="B57" s="55"/>
      <c r="C57" s="50" t="s">
        <v>106</v>
      </c>
      <c r="D57" s="56">
        <v>0.98165137614678899</v>
      </c>
      <c r="E57" s="56">
        <v>1</v>
      </c>
      <c r="F57" s="56">
        <v>0.99174122505161733</v>
      </c>
      <c r="G57" s="56">
        <v>0.99779735682819382</v>
      </c>
      <c r="H57" s="56">
        <v>0.99260719566288813</v>
      </c>
      <c r="I57" s="13"/>
      <c r="J57" s="53"/>
    </row>
    <row r="58" spans="2:10" x14ac:dyDescent="0.35">
      <c r="B58" s="49" t="s">
        <v>86</v>
      </c>
      <c r="C58" s="50" t="s">
        <v>104</v>
      </c>
      <c r="D58" s="51">
        <v>845</v>
      </c>
      <c r="E58" s="51">
        <v>126</v>
      </c>
      <c r="F58" s="51">
        <v>4532</v>
      </c>
      <c r="G58" s="51">
        <v>1081</v>
      </c>
      <c r="H58" s="52">
        <v>6584</v>
      </c>
      <c r="I58" s="13"/>
      <c r="J58" s="53"/>
    </row>
    <row r="59" spans="2:10" x14ac:dyDescent="0.35">
      <c r="B59" s="54"/>
      <c r="C59" s="50" t="s">
        <v>105</v>
      </c>
      <c r="D59" s="51">
        <v>881</v>
      </c>
      <c r="E59" s="51">
        <v>130</v>
      </c>
      <c r="F59" s="51">
        <v>4736</v>
      </c>
      <c r="G59" s="51">
        <v>1083</v>
      </c>
      <c r="H59" s="52">
        <v>6830</v>
      </c>
      <c r="I59" s="13"/>
      <c r="J59" s="53"/>
    </row>
    <row r="60" spans="2:10" x14ac:dyDescent="0.35">
      <c r="B60" s="55"/>
      <c r="C60" s="50" t="s">
        <v>106</v>
      </c>
      <c r="D60" s="56">
        <v>0.95913734392735528</v>
      </c>
      <c r="E60" s="56">
        <v>0.96923076923076923</v>
      </c>
      <c r="F60" s="56">
        <v>0.95692567567567566</v>
      </c>
      <c r="G60" s="56">
        <v>0.9981532779316713</v>
      </c>
      <c r="H60" s="56">
        <v>0.96398243045387999</v>
      </c>
      <c r="I60" s="13"/>
      <c r="J60" s="53"/>
    </row>
    <row r="61" spans="2:10" x14ac:dyDescent="0.35">
      <c r="B61" s="49" t="s">
        <v>113</v>
      </c>
      <c r="C61" s="50" t="s">
        <v>104</v>
      </c>
      <c r="D61" s="51">
        <v>566</v>
      </c>
      <c r="E61" s="51">
        <v>70</v>
      </c>
      <c r="F61" s="51">
        <v>1796</v>
      </c>
      <c r="G61" s="51">
        <v>201</v>
      </c>
      <c r="H61" s="52">
        <v>2633</v>
      </c>
      <c r="I61" s="13"/>
      <c r="J61" s="53"/>
    </row>
    <row r="62" spans="2:10" x14ac:dyDescent="0.35">
      <c r="B62" s="54"/>
      <c r="C62" s="50" t="s">
        <v>105</v>
      </c>
      <c r="D62" s="51">
        <v>653</v>
      </c>
      <c r="E62" s="51">
        <v>85</v>
      </c>
      <c r="F62" s="51">
        <v>2011</v>
      </c>
      <c r="G62" s="51">
        <v>211</v>
      </c>
      <c r="H62" s="52">
        <v>2960</v>
      </c>
      <c r="I62" s="13"/>
      <c r="J62" s="53"/>
    </row>
    <row r="63" spans="2:10" x14ac:dyDescent="0.35">
      <c r="B63" s="55"/>
      <c r="C63" s="50" t="s">
        <v>106</v>
      </c>
      <c r="D63" s="56">
        <v>0.8667687595712098</v>
      </c>
      <c r="E63" s="56">
        <v>0.82352941176470584</v>
      </c>
      <c r="F63" s="56">
        <v>0.89308801591248133</v>
      </c>
      <c r="G63" s="56">
        <v>0.95260663507109</v>
      </c>
      <c r="H63" s="56">
        <v>0.88952702702702702</v>
      </c>
      <c r="I63" s="13"/>
      <c r="J63" s="53"/>
    </row>
    <row r="64" spans="2:10" x14ac:dyDescent="0.35">
      <c r="B64" s="49" t="s">
        <v>87</v>
      </c>
      <c r="C64" s="50" t="s">
        <v>104</v>
      </c>
      <c r="D64" s="51">
        <v>356</v>
      </c>
      <c r="E64" s="51">
        <v>65</v>
      </c>
      <c r="F64" s="51">
        <v>2706</v>
      </c>
      <c r="G64" s="51">
        <v>426</v>
      </c>
      <c r="H64" s="52">
        <v>3553</v>
      </c>
      <c r="I64" s="13"/>
      <c r="J64" s="53"/>
    </row>
    <row r="65" spans="2:10" x14ac:dyDescent="0.35">
      <c r="B65" s="54"/>
      <c r="C65" s="50" t="s">
        <v>105</v>
      </c>
      <c r="D65" s="51">
        <v>357</v>
      </c>
      <c r="E65" s="51">
        <v>65</v>
      </c>
      <c r="F65" s="51">
        <v>2755</v>
      </c>
      <c r="G65" s="51">
        <v>426</v>
      </c>
      <c r="H65" s="52">
        <v>3603</v>
      </c>
      <c r="I65" s="13"/>
      <c r="J65" s="53"/>
    </row>
    <row r="66" spans="2:10" x14ac:dyDescent="0.35">
      <c r="B66" s="55"/>
      <c r="C66" s="50" t="s">
        <v>106</v>
      </c>
      <c r="D66" s="56">
        <v>0.99719887955182074</v>
      </c>
      <c r="E66" s="56">
        <v>1</v>
      </c>
      <c r="F66" s="56">
        <v>0.98221415607985485</v>
      </c>
      <c r="G66" s="56">
        <v>1</v>
      </c>
      <c r="H66" s="56">
        <v>0.98612267554815436</v>
      </c>
      <c r="I66" s="13"/>
      <c r="J66" s="53"/>
    </row>
    <row r="67" spans="2:10" x14ac:dyDescent="0.35">
      <c r="B67" s="49" t="s">
        <v>88</v>
      </c>
      <c r="C67" s="50" t="s">
        <v>104</v>
      </c>
      <c r="D67" s="51">
        <v>63</v>
      </c>
      <c r="E67" s="51">
        <v>14</v>
      </c>
      <c r="F67" s="51">
        <v>1774</v>
      </c>
      <c r="G67" s="51">
        <v>408</v>
      </c>
      <c r="H67" s="52">
        <v>2259</v>
      </c>
      <c r="I67" s="13"/>
      <c r="J67" s="53"/>
    </row>
    <row r="68" spans="2:10" x14ac:dyDescent="0.35">
      <c r="B68" s="54"/>
      <c r="C68" s="50" t="s">
        <v>105</v>
      </c>
      <c r="D68" s="51">
        <v>77</v>
      </c>
      <c r="E68" s="51">
        <v>17</v>
      </c>
      <c r="F68" s="51">
        <v>2283</v>
      </c>
      <c r="G68" s="51">
        <v>458</v>
      </c>
      <c r="H68" s="52">
        <v>2835</v>
      </c>
      <c r="I68" s="13"/>
      <c r="J68" s="53"/>
    </row>
    <row r="69" spans="2:10" x14ac:dyDescent="0.35">
      <c r="B69" s="55"/>
      <c r="C69" s="50" t="s">
        <v>106</v>
      </c>
      <c r="D69" s="56">
        <v>0.81818181818181823</v>
      </c>
      <c r="E69" s="56">
        <v>0.82352941176470584</v>
      </c>
      <c r="F69" s="56">
        <v>0.77704774419623301</v>
      </c>
      <c r="G69" s="56">
        <v>0.89082969432314407</v>
      </c>
      <c r="H69" s="56">
        <v>0.79682539682539677</v>
      </c>
      <c r="I69" s="13"/>
      <c r="J69" s="53"/>
    </row>
    <row r="70" spans="2:10" x14ac:dyDescent="0.35">
      <c r="B70" s="49" t="s">
        <v>89</v>
      </c>
      <c r="C70" s="50" t="s">
        <v>104</v>
      </c>
      <c r="D70" s="51">
        <v>25</v>
      </c>
      <c r="E70" s="51">
        <v>37</v>
      </c>
      <c r="F70" s="51">
        <v>1104</v>
      </c>
      <c r="G70" s="51">
        <v>259</v>
      </c>
      <c r="H70" s="52">
        <v>1425</v>
      </c>
      <c r="I70" s="13"/>
      <c r="J70" s="53"/>
    </row>
    <row r="71" spans="2:10" x14ac:dyDescent="0.35">
      <c r="B71" s="54"/>
      <c r="C71" s="50" t="s">
        <v>105</v>
      </c>
      <c r="D71" s="51">
        <v>26</v>
      </c>
      <c r="E71" s="51">
        <v>40</v>
      </c>
      <c r="F71" s="51">
        <v>1129</v>
      </c>
      <c r="G71" s="51">
        <v>264</v>
      </c>
      <c r="H71" s="52">
        <v>1459</v>
      </c>
      <c r="I71" s="13"/>
      <c r="J71" s="53"/>
    </row>
    <row r="72" spans="2:10" x14ac:dyDescent="0.35">
      <c r="B72" s="55"/>
      <c r="C72" s="50" t="s">
        <v>106</v>
      </c>
      <c r="D72" s="56">
        <v>0.96153846153846156</v>
      </c>
      <c r="E72" s="56">
        <v>0.92500000000000004</v>
      </c>
      <c r="F72" s="56">
        <v>0.97785651018600528</v>
      </c>
      <c r="G72" s="56">
        <v>0.98106060606060608</v>
      </c>
      <c r="H72" s="56">
        <v>0.97669636737491428</v>
      </c>
      <c r="I72" s="13"/>
      <c r="J72" s="53"/>
    </row>
    <row r="73" spans="2:10" x14ac:dyDescent="0.35">
      <c r="B73" s="49" t="s">
        <v>114</v>
      </c>
      <c r="C73" s="50" t="s">
        <v>104</v>
      </c>
      <c r="D73" s="51">
        <v>280</v>
      </c>
      <c r="E73" s="51">
        <v>158</v>
      </c>
      <c r="F73" s="51">
        <v>2143</v>
      </c>
      <c r="G73" s="51">
        <v>440</v>
      </c>
      <c r="H73" s="52">
        <v>3021</v>
      </c>
      <c r="I73" s="13"/>
      <c r="J73" s="53"/>
    </row>
    <row r="74" spans="2:10" x14ac:dyDescent="0.35">
      <c r="B74" s="54"/>
      <c r="C74" s="50" t="s">
        <v>105</v>
      </c>
      <c r="D74" s="51">
        <v>312</v>
      </c>
      <c r="E74" s="51">
        <v>180</v>
      </c>
      <c r="F74" s="51">
        <v>2368</v>
      </c>
      <c r="G74" s="51">
        <v>443</v>
      </c>
      <c r="H74" s="52">
        <v>3303</v>
      </c>
      <c r="I74" s="13"/>
      <c r="J74" s="53"/>
    </row>
    <row r="75" spans="2:10" x14ac:dyDescent="0.35">
      <c r="B75" s="55"/>
      <c r="C75" s="50" t="s">
        <v>106</v>
      </c>
      <c r="D75" s="56">
        <v>0.89743589743589747</v>
      </c>
      <c r="E75" s="56">
        <v>0.87777777777777777</v>
      </c>
      <c r="F75" s="56">
        <v>0.90498310810810811</v>
      </c>
      <c r="G75" s="56">
        <v>0.99322799097065462</v>
      </c>
      <c r="H75" s="56">
        <v>0.9146230699364214</v>
      </c>
      <c r="I75" s="13"/>
      <c r="J75" s="53"/>
    </row>
    <row r="76" spans="2:10" x14ac:dyDescent="0.35">
      <c r="B76" s="49" t="s">
        <v>90</v>
      </c>
      <c r="C76" s="50" t="s">
        <v>104</v>
      </c>
      <c r="D76" s="51">
        <v>190</v>
      </c>
      <c r="E76" s="51">
        <v>45</v>
      </c>
      <c r="F76" s="51">
        <v>961</v>
      </c>
      <c r="G76" s="51">
        <v>239</v>
      </c>
      <c r="H76" s="52">
        <v>1435</v>
      </c>
      <c r="I76" s="13"/>
      <c r="J76" s="53"/>
    </row>
    <row r="77" spans="2:10" x14ac:dyDescent="0.35">
      <c r="B77" s="54"/>
      <c r="C77" s="50" t="s">
        <v>105</v>
      </c>
      <c r="D77" s="51">
        <v>193</v>
      </c>
      <c r="E77" s="51">
        <v>49</v>
      </c>
      <c r="F77" s="51">
        <v>981</v>
      </c>
      <c r="G77" s="51">
        <v>246</v>
      </c>
      <c r="H77" s="52">
        <v>1469</v>
      </c>
      <c r="I77" s="13"/>
      <c r="J77" s="53"/>
    </row>
    <row r="78" spans="2:10" x14ac:dyDescent="0.35">
      <c r="B78" s="55"/>
      <c r="C78" s="50" t="s">
        <v>106</v>
      </c>
      <c r="D78" s="56">
        <v>0.98445595854922274</v>
      </c>
      <c r="E78" s="56">
        <v>0.91836734693877553</v>
      </c>
      <c r="F78" s="56">
        <v>0.9796126401630989</v>
      </c>
      <c r="G78" s="56">
        <v>0.97154471544715448</v>
      </c>
      <c r="H78" s="56">
        <v>0.97685500340367593</v>
      </c>
      <c r="I78" s="13"/>
      <c r="J78" s="53"/>
    </row>
    <row r="79" spans="2:10" x14ac:dyDescent="0.35">
      <c r="B79" s="84" t="s">
        <v>102</v>
      </c>
      <c r="C79" s="57" t="s">
        <v>104</v>
      </c>
      <c r="D79" s="52">
        <v>7785</v>
      </c>
      <c r="E79" s="52">
        <v>1691</v>
      </c>
      <c r="F79" s="52">
        <v>57006</v>
      </c>
      <c r="G79" s="52">
        <v>12348</v>
      </c>
      <c r="H79" s="52">
        <v>78830</v>
      </c>
      <c r="I79" s="13"/>
      <c r="J79" s="53"/>
    </row>
    <row r="80" spans="2:10" x14ac:dyDescent="0.35">
      <c r="B80" s="84"/>
      <c r="C80" s="57" t="s">
        <v>105</v>
      </c>
      <c r="D80" s="52">
        <v>8589</v>
      </c>
      <c r="E80" s="52">
        <v>1897</v>
      </c>
      <c r="F80" s="52">
        <v>62568</v>
      </c>
      <c r="G80" s="52">
        <v>12530</v>
      </c>
      <c r="H80" s="52">
        <v>85584</v>
      </c>
      <c r="I80" s="13"/>
      <c r="J80" s="53"/>
    </row>
    <row r="81" spans="2:10" x14ac:dyDescent="0.35">
      <c r="B81" s="84"/>
      <c r="C81" s="57" t="s">
        <v>106</v>
      </c>
      <c r="D81" s="58">
        <v>0.90639189661194552</v>
      </c>
      <c r="E81" s="58">
        <v>0.89140748550342641</v>
      </c>
      <c r="F81" s="58">
        <v>0.91110471806674342</v>
      </c>
      <c r="G81" s="58">
        <v>0.98547486033519549</v>
      </c>
      <c r="H81" s="58">
        <v>0.92108338007104129</v>
      </c>
      <c r="I81" s="13"/>
      <c r="J81" s="53"/>
    </row>
  </sheetData>
  <mergeCells count="10">
    <mergeCell ref="C10:F10"/>
    <mergeCell ref="I10:L10"/>
    <mergeCell ref="B12:C12"/>
    <mergeCell ref="B79:B81"/>
    <mergeCell ref="B2:H2"/>
    <mergeCell ref="B3:H3"/>
    <mergeCell ref="I3:M3"/>
    <mergeCell ref="B4:H4"/>
    <mergeCell ref="I4:M4"/>
    <mergeCell ref="C9:F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935D6-D256-4CAA-A4D3-B748DC45AA7D}">
  <sheetPr codeName="Hoja3"/>
  <dimension ref="B2:E36"/>
  <sheetViews>
    <sheetView showGridLines="0" zoomScale="90" zoomScaleNormal="90" workbookViewId="0">
      <selection activeCell="F9" sqref="F9"/>
    </sheetView>
  </sheetViews>
  <sheetFormatPr baseColWidth="10" defaultColWidth="9.1796875" defaultRowHeight="12" x14ac:dyDescent="0.3"/>
  <cols>
    <col min="1" max="1" width="5.26953125" style="59" customWidth="1"/>
    <col min="2" max="2" width="22.81640625" style="59" customWidth="1"/>
    <col min="3" max="3" width="26.54296875" style="59" customWidth="1"/>
    <col min="4" max="4" width="20.7265625" style="59" customWidth="1"/>
    <col min="5" max="5" width="13.7265625" style="59" customWidth="1"/>
    <col min="6" max="16384" width="9.1796875" style="59"/>
  </cols>
  <sheetData>
    <row r="2" spans="2:5" ht="14.5" x14ac:dyDescent="0.35">
      <c r="B2" s="85" t="s">
        <v>115</v>
      </c>
      <c r="C2" s="85"/>
      <c r="D2" s="85"/>
      <c r="E2" s="85"/>
    </row>
    <row r="3" spans="2:5" ht="14.5" x14ac:dyDescent="0.3">
      <c r="B3" s="79" t="s">
        <v>116</v>
      </c>
      <c r="C3" s="79"/>
      <c r="D3" s="79"/>
      <c r="E3" s="79"/>
    </row>
    <row r="4" spans="2:5" ht="14.5" x14ac:dyDescent="0.35">
      <c r="B4" s="85" t="s">
        <v>2</v>
      </c>
      <c r="C4" s="85"/>
      <c r="D4" s="85"/>
      <c r="E4" s="85"/>
    </row>
    <row r="6" spans="2:5" ht="14.5" x14ac:dyDescent="0.35">
      <c r="B6" t="s">
        <v>3</v>
      </c>
      <c r="C6" t="s">
        <v>4</v>
      </c>
    </row>
    <row r="7" spans="2:5" ht="14.5" x14ac:dyDescent="0.35">
      <c r="B7" t="s">
        <v>5</v>
      </c>
      <c r="C7" s="68">
        <v>2024</v>
      </c>
    </row>
    <row r="8" spans="2:5" ht="14.5" x14ac:dyDescent="0.35">
      <c r="B8" t="s">
        <v>6</v>
      </c>
      <c r="C8" s="77" t="s">
        <v>123</v>
      </c>
    </row>
    <row r="9" spans="2:5" ht="14.5" x14ac:dyDescent="0.35">
      <c r="B9" t="s">
        <v>7</v>
      </c>
      <c r="C9" t="s">
        <v>117</v>
      </c>
    </row>
    <row r="10" spans="2:5" ht="14.5" x14ac:dyDescent="0.35">
      <c r="B10" s="6" t="s">
        <v>9</v>
      </c>
      <c r="C10" s="81" t="s">
        <v>118</v>
      </c>
      <c r="D10" s="81"/>
      <c r="E10" s="81"/>
    </row>
    <row r="11" spans="2:5" x14ac:dyDescent="0.3">
      <c r="C11" s="81"/>
      <c r="D11" s="81"/>
      <c r="E11" s="81"/>
    </row>
    <row r="13" spans="2:5" ht="43.5" customHeight="1" x14ac:dyDescent="0.3">
      <c r="B13" s="60" t="s">
        <v>64</v>
      </c>
      <c r="C13" s="61" t="s">
        <v>119</v>
      </c>
      <c r="D13" s="61" t="s">
        <v>120</v>
      </c>
      <c r="E13" s="60" t="s">
        <v>121</v>
      </c>
    </row>
    <row r="14" spans="2:5" x14ac:dyDescent="0.3">
      <c r="B14" s="62" t="s">
        <v>103</v>
      </c>
      <c r="C14" s="63">
        <v>49</v>
      </c>
      <c r="D14" s="63">
        <v>1974</v>
      </c>
      <c r="E14" s="64">
        <v>2.4822695035460994E-2</v>
      </c>
    </row>
    <row r="15" spans="2:5" x14ac:dyDescent="0.3">
      <c r="B15" s="62" t="s">
        <v>77</v>
      </c>
      <c r="C15" s="63">
        <v>449</v>
      </c>
      <c r="D15" s="63">
        <v>8656</v>
      </c>
      <c r="E15" s="64">
        <v>5.1871534195933454E-2</v>
      </c>
    </row>
    <row r="16" spans="2:5" x14ac:dyDescent="0.3">
      <c r="B16" s="62" t="s">
        <v>107</v>
      </c>
      <c r="C16" s="63">
        <v>32</v>
      </c>
      <c r="D16" s="63">
        <v>2291</v>
      </c>
      <c r="E16" s="64">
        <v>1.3967699694456569E-2</v>
      </c>
    </row>
    <row r="17" spans="2:5" x14ac:dyDescent="0.3">
      <c r="B17" s="62" t="s">
        <v>108</v>
      </c>
      <c r="C17" s="63">
        <v>121</v>
      </c>
      <c r="D17" s="63">
        <v>8330</v>
      </c>
      <c r="E17" s="64">
        <v>1.4525810324129652E-2</v>
      </c>
    </row>
    <row r="18" spans="2:5" x14ac:dyDescent="0.3">
      <c r="B18" s="62" t="s">
        <v>78</v>
      </c>
      <c r="C18" s="63">
        <v>19</v>
      </c>
      <c r="D18" s="63">
        <v>2786</v>
      </c>
      <c r="E18" s="64">
        <v>6.8198133524766695E-3</v>
      </c>
    </row>
    <row r="19" spans="2:5" x14ac:dyDescent="0.3">
      <c r="B19" s="62" t="s">
        <v>79</v>
      </c>
      <c r="C19" s="63">
        <v>89</v>
      </c>
      <c r="D19" s="63">
        <v>1488</v>
      </c>
      <c r="E19" s="64">
        <v>5.981182795698925E-2</v>
      </c>
    </row>
    <row r="20" spans="2:5" x14ac:dyDescent="0.3">
      <c r="B20" s="62" t="s">
        <v>122</v>
      </c>
      <c r="C20" s="63">
        <v>13</v>
      </c>
      <c r="D20" s="63">
        <v>893</v>
      </c>
      <c r="E20" s="64">
        <v>1.4557670772676373E-2</v>
      </c>
    </row>
    <row r="21" spans="2:5" x14ac:dyDescent="0.3">
      <c r="B21" s="62" t="s">
        <v>109</v>
      </c>
      <c r="C21" s="63">
        <v>27</v>
      </c>
      <c r="D21" s="63">
        <v>2340</v>
      </c>
      <c r="E21" s="64">
        <v>1.1538461538461539E-2</v>
      </c>
    </row>
    <row r="22" spans="2:5" x14ac:dyDescent="0.3">
      <c r="B22" s="62" t="s">
        <v>110</v>
      </c>
      <c r="C22" s="63">
        <v>74</v>
      </c>
      <c r="D22" s="63">
        <v>3765</v>
      </c>
      <c r="E22" s="64">
        <v>1.9654714475431607E-2</v>
      </c>
    </row>
    <row r="23" spans="2:5" x14ac:dyDescent="0.3">
      <c r="B23" s="62" t="s">
        <v>82</v>
      </c>
      <c r="C23" s="63">
        <v>240</v>
      </c>
      <c r="D23" s="63">
        <v>6208</v>
      </c>
      <c r="E23" s="64">
        <v>3.8659793814432991E-2</v>
      </c>
    </row>
    <row r="24" spans="2:5" x14ac:dyDescent="0.3">
      <c r="B24" s="62" t="s">
        <v>111</v>
      </c>
      <c r="C24" s="63">
        <v>99</v>
      </c>
      <c r="D24" s="63">
        <v>2280</v>
      </c>
      <c r="E24" s="64">
        <v>4.3421052631578951E-2</v>
      </c>
    </row>
    <row r="25" spans="2:5" x14ac:dyDescent="0.3">
      <c r="B25" s="62" t="s">
        <v>83</v>
      </c>
      <c r="C25" s="63">
        <v>507</v>
      </c>
      <c r="D25" s="63">
        <v>11077</v>
      </c>
      <c r="E25" s="64">
        <v>4.5770515482531374E-2</v>
      </c>
    </row>
    <row r="26" spans="2:5" x14ac:dyDescent="0.3">
      <c r="B26" s="62" t="s">
        <v>84</v>
      </c>
      <c r="C26" s="63">
        <v>135</v>
      </c>
      <c r="D26" s="63">
        <v>4692</v>
      </c>
      <c r="E26" s="64">
        <v>2.877237851662404E-2</v>
      </c>
    </row>
    <row r="27" spans="2:5" x14ac:dyDescent="0.3">
      <c r="B27" s="62" t="s">
        <v>85</v>
      </c>
      <c r="C27" s="63">
        <v>16</v>
      </c>
      <c r="D27" s="63">
        <v>4316</v>
      </c>
      <c r="E27" s="64">
        <v>3.7071362372567192E-3</v>
      </c>
    </row>
    <row r="28" spans="2:5" x14ac:dyDescent="0.3">
      <c r="B28" s="62" t="s">
        <v>112</v>
      </c>
      <c r="C28" s="63">
        <v>58</v>
      </c>
      <c r="D28" s="63">
        <v>2029</v>
      </c>
      <c r="E28" s="64">
        <v>2.8585510103499259E-2</v>
      </c>
    </row>
    <row r="29" spans="2:5" x14ac:dyDescent="0.3">
      <c r="B29" s="62" t="s">
        <v>86</v>
      </c>
      <c r="C29" s="63">
        <v>196</v>
      </c>
      <c r="D29" s="63">
        <v>6830</v>
      </c>
      <c r="E29" s="64">
        <v>2.8696925329428989E-2</v>
      </c>
    </row>
    <row r="30" spans="2:5" x14ac:dyDescent="0.3">
      <c r="B30" s="62" t="s">
        <v>113</v>
      </c>
      <c r="C30" s="63">
        <v>208</v>
      </c>
      <c r="D30" s="63">
        <v>2960</v>
      </c>
      <c r="E30" s="64">
        <v>7.0270270270270274E-2</v>
      </c>
    </row>
    <row r="31" spans="2:5" x14ac:dyDescent="0.3">
      <c r="B31" s="62" t="s">
        <v>87</v>
      </c>
      <c r="C31" s="63">
        <v>19</v>
      </c>
      <c r="D31" s="63">
        <v>3603</v>
      </c>
      <c r="E31" s="64">
        <v>5.2733832917013597E-3</v>
      </c>
    </row>
    <row r="32" spans="2:5" x14ac:dyDescent="0.3">
      <c r="B32" s="62" t="s">
        <v>88</v>
      </c>
      <c r="C32" s="63">
        <v>29</v>
      </c>
      <c r="D32" s="63">
        <v>2835</v>
      </c>
      <c r="E32" s="64">
        <v>1.0229276895943563E-2</v>
      </c>
    </row>
    <row r="33" spans="2:5" x14ac:dyDescent="0.3">
      <c r="B33" s="62" t="s">
        <v>89</v>
      </c>
      <c r="C33" s="63">
        <v>80</v>
      </c>
      <c r="D33" s="63">
        <v>1459</v>
      </c>
      <c r="E33" s="64">
        <v>5.4832076764907471E-2</v>
      </c>
    </row>
    <row r="34" spans="2:5" x14ac:dyDescent="0.3">
      <c r="B34" s="62" t="s">
        <v>114</v>
      </c>
      <c r="C34" s="63">
        <v>39</v>
      </c>
      <c r="D34" s="63">
        <v>3303</v>
      </c>
      <c r="E34" s="64">
        <v>1.1807447774750226E-2</v>
      </c>
    </row>
    <row r="35" spans="2:5" x14ac:dyDescent="0.3">
      <c r="B35" s="62" t="s">
        <v>90</v>
      </c>
      <c r="C35" s="63">
        <v>41</v>
      </c>
      <c r="D35" s="63">
        <v>1469</v>
      </c>
      <c r="E35" s="64">
        <v>2.7910142954390742E-2</v>
      </c>
    </row>
    <row r="36" spans="2:5" x14ac:dyDescent="0.3">
      <c r="B36" s="65" t="s">
        <v>46</v>
      </c>
      <c r="C36" s="66">
        <v>2540</v>
      </c>
      <c r="D36" s="66">
        <v>85584</v>
      </c>
      <c r="E36" s="67">
        <v>2.9678444569078331E-2</v>
      </c>
    </row>
  </sheetData>
  <mergeCells count="4">
    <mergeCell ref="B2:E2"/>
    <mergeCell ref="B3:E3"/>
    <mergeCell ref="B4:E4"/>
    <mergeCell ref="C10:E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J23"/>
  <sheetViews>
    <sheetView showGridLines="0" zoomScale="90" zoomScaleNormal="90" workbookViewId="0">
      <selection activeCell="C8" sqref="C8"/>
    </sheetView>
  </sheetViews>
  <sheetFormatPr baseColWidth="10" defaultColWidth="9.1796875" defaultRowHeight="14.5" x14ac:dyDescent="0.35"/>
  <cols>
    <col min="1" max="1" width="4.453125" customWidth="1"/>
    <col min="2" max="2" width="21" customWidth="1"/>
    <col min="3" max="3" width="31.1796875" customWidth="1"/>
    <col min="4" max="4" width="24.1796875" customWidth="1"/>
    <col min="5" max="5" width="22.1796875" customWidth="1"/>
  </cols>
  <sheetData>
    <row r="2" spans="2:5" x14ac:dyDescent="0.35">
      <c r="B2" s="85" t="s">
        <v>0</v>
      </c>
      <c r="C2" s="85"/>
      <c r="D2" s="85"/>
      <c r="E2" s="85"/>
    </row>
    <row r="3" spans="2:5" ht="15" customHeight="1" x14ac:dyDescent="0.35">
      <c r="B3" s="87" t="s">
        <v>1</v>
      </c>
      <c r="C3" s="87"/>
      <c r="D3" s="87"/>
      <c r="E3" s="87"/>
    </row>
    <row r="4" spans="2:5" x14ac:dyDescent="0.35">
      <c r="B4" s="85" t="s">
        <v>2</v>
      </c>
      <c r="C4" s="85"/>
      <c r="D4" s="85"/>
      <c r="E4" s="85"/>
    </row>
    <row r="6" spans="2:5" x14ac:dyDescent="0.35">
      <c r="B6" t="s">
        <v>3</v>
      </c>
      <c r="C6" t="s">
        <v>4</v>
      </c>
      <c r="D6" s="6"/>
    </row>
    <row r="7" spans="2:5" x14ac:dyDescent="0.35">
      <c r="B7" t="s">
        <v>5</v>
      </c>
      <c r="C7" s="68">
        <v>2024</v>
      </c>
      <c r="D7" s="6"/>
    </row>
    <row r="8" spans="2:5" x14ac:dyDescent="0.35">
      <c r="B8" t="s">
        <v>6</v>
      </c>
      <c r="C8" s="77" t="s">
        <v>123</v>
      </c>
      <c r="D8" s="6"/>
    </row>
    <row r="9" spans="2:5" ht="15" customHeight="1" x14ac:dyDescent="0.35">
      <c r="B9" t="s">
        <v>7</v>
      </c>
      <c r="C9" s="88" t="s">
        <v>8</v>
      </c>
      <c r="D9" s="88"/>
      <c r="E9" s="88"/>
    </row>
    <row r="10" spans="2:5" ht="15" customHeight="1" x14ac:dyDescent="0.35">
      <c r="B10" t="s">
        <v>9</v>
      </c>
      <c r="C10" s="81" t="s">
        <v>10</v>
      </c>
      <c r="D10" s="81"/>
      <c r="E10" s="81"/>
    </row>
    <row r="11" spans="2:5" x14ac:dyDescent="0.35">
      <c r="C11" s="81"/>
      <c r="D11" s="81"/>
      <c r="E11" s="81"/>
    </row>
    <row r="13" spans="2:5" ht="29" x14ac:dyDescent="0.35">
      <c r="B13" s="18" t="s">
        <v>11</v>
      </c>
      <c r="C13" s="7" t="s">
        <v>12</v>
      </c>
      <c r="D13" s="7" t="s">
        <v>13</v>
      </c>
      <c r="E13" s="2" t="s">
        <v>14</v>
      </c>
    </row>
    <row r="14" spans="2:5" x14ac:dyDescent="0.35">
      <c r="B14" s="12" t="s">
        <v>15</v>
      </c>
      <c r="C14" s="14">
        <v>256</v>
      </c>
      <c r="D14" s="14">
        <v>5401</v>
      </c>
      <c r="E14" s="19">
        <v>4.7398629883354935E-2</v>
      </c>
    </row>
    <row r="15" spans="2:5" x14ac:dyDescent="0.35">
      <c r="B15" s="12" t="s">
        <v>16</v>
      </c>
      <c r="C15" s="14">
        <v>61</v>
      </c>
      <c r="D15" s="24">
        <v>2203</v>
      </c>
      <c r="E15" s="19">
        <v>2.7689514298683614E-2</v>
      </c>
    </row>
    <row r="16" spans="2:5" x14ac:dyDescent="0.35">
      <c r="B16" s="12" t="s">
        <v>17</v>
      </c>
      <c r="C16" s="14">
        <v>32509</v>
      </c>
      <c r="D16" s="24">
        <v>934875</v>
      </c>
      <c r="E16" s="19">
        <v>3.4773632838614787E-2</v>
      </c>
    </row>
    <row r="17" spans="2:10" x14ac:dyDescent="0.35">
      <c r="B17" s="3" t="s">
        <v>18</v>
      </c>
      <c r="C17" s="21">
        <v>32826</v>
      </c>
      <c r="D17" s="21">
        <v>942479</v>
      </c>
      <c r="E17" s="22">
        <v>3.4829423255053955E-2</v>
      </c>
      <c r="I17" s="26"/>
      <c r="J17" s="26"/>
    </row>
    <row r="18" spans="2:10" x14ac:dyDescent="0.35">
      <c r="J18" s="26"/>
    </row>
    <row r="19" spans="2:10" x14ac:dyDescent="0.35">
      <c r="C19" s="20"/>
      <c r="F19" t="s">
        <v>19</v>
      </c>
    </row>
    <row r="20" spans="2:10" x14ac:dyDescent="0.35">
      <c r="C20" s="20"/>
      <c r="D20" s="23"/>
    </row>
    <row r="21" spans="2:10" x14ac:dyDescent="0.35">
      <c r="D21" s="23"/>
      <c r="E21" t="s">
        <v>19</v>
      </c>
    </row>
    <row r="22" spans="2:10" x14ac:dyDescent="0.35">
      <c r="D22" s="23"/>
    </row>
    <row r="23" spans="2:10" x14ac:dyDescent="0.35">
      <c r="D23" s="23"/>
    </row>
  </sheetData>
  <mergeCells count="5">
    <mergeCell ref="B2:E2"/>
    <mergeCell ref="B3:E3"/>
    <mergeCell ref="B4:E4"/>
    <mergeCell ref="C10:E11"/>
    <mergeCell ref="C9:E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7647-0612-4D02-9653-C2E4A8B5266A}">
  <sheetPr codeName="Hoja5"/>
  <dimension ref="B2:I23"/>
  <sheetViews>
    <sheetView showGridLines="0" zoomScale="90" zoomScaleNormal="90" workbookViewId="0">
      <selection activeCell="B1" sqref="B1"/>
    </sheetView>
  </sheetViews>
  <sheetFormatPr baseColWidth="10" defaultColWidth="9.1796875" defaultRowHeight="14.5" x14ac:dyDescent="0.35"/>
  <cols>
    <col min="1" max="1" width="4.453125" customWidth="1"/>
    <col min="2" max="2" width="28.7265625" customWidth="1"/>
    <col min="3" max="3" width="46.81640625" customWidth="1"/>
    <col min="4" max="4" width="35.26953125" customWidth="1"/>
    <col min="5" max="5" width="14.1796875" customWidth="1"/>
  </cols>
  <sheetData>
    <row r="2" spans="2:9" x14ac:dyDescent="0.35">
      <c r="B2" s="85" t="s">
        <v>20</v>
      </c>
      <c r="C2" s="85"/>
      <c r="D2" s="85"/>
      <c r="E2" s="85"/>
    </row>
    <row r="3" spans="2:9" ht="15" customHeight="1" x14ac:dyDescent="0.35">
      <c r="B3" s="87" t="s">
        <v>21</v>
      </c>
      <c r="C3" s="87"/>
      <c r="D3" s="87"/>
      <c r="E3" s="87"/>
    </row>
    <row r="4" spans="2:9" x14ac:dyDescent="0.35">
      <c r="B4" s="85" t="s">
        <v>2</v>
      </c>
      <c r="C4" s="85"/>
      <c r="D4" s="85"/>
      <c r="E4" s="85"/>
    </row>
    <row r="5" spans="2:9" x14ac:dyDescent="0.35">
      <c r="B5" s="25"/>
      <c r="C5" s="25"/>
      <c r="D5" s="25"/>
      <c r="E5" s="25"/>
    </row>
    <row r="6" spans="2:9" x14ac:dyDescent="0.35">
      <c r="B6" t="s">
        <v>3</v>
      </c>
      <c r="C6" t="s">
        <v>4</v>
      </c>
    </row>
    <row r="7" spans="2:9" x14ac:dyDescent="0.35">
      <c r="B7" t="s">
        <v>5</v>
      </c>
      <c r="C7" s="68">
        <v>2024</v>
      </c>
    </row>
    <row r="8" spans="2:9" x14ac:dyDescent="0.35">
      <c r="B8" t="s">
        <v>6</v>
      </c>
      <c r="C8" s="77" t="s">
        <v>123</v>
      </c>
    </row>
    <row r="9" spans="2:9" ht="15" customHeight="1" x14ac:dyDescent="0.35">
      <c r="B9" t="s">
        <v>7</v>
      </c>
      <c r="C9" s="1" t="s">
        <v>22</v>
      </c>
      <c r="D9" s="1"/>
    </row>
    <row r="10" spans="2:9" ht="15.75" customHeight="1" x14ac:dyDescent="0.35">
      <c r="B10" t="s">
        <v>9</v>
      </c>
      <c r="C10" s="81" t="s">
        <v>23</v>
      </c>
      <c r="D10" s="81"/>
      <c r="E10" s="81"/>
    </row>
    <row r="12" spans="2:9" ht="56.25" customHeight="1" x14ac:dyDescent="0.35">
      <c r="B12" s="9" t="s">
        <v>24</v>
      </c>
      <c r="C12" s="10" t="s">
        <v>25</v>
      </c>
      <c r="D12" s="10" t="s">
        <v>26</v>
      </c>
      <c r="E12" s="9" t="s">
        <v>27</v>
      </c>
      <c r="F12" s="11"/>
    </row>
    <row r="13" spans="2:9" x14ac:dyDescent="0.35">
      <c r="B13" s="12">
        <v>123</v>
      </c>
      <c r="C13" s="14">
        <v>1129787</v>
      </c>
      <c r="D13" s="14">
        <v>1129787</v>
      </c>
      <c r="E13" s="17">
        <v>1</v>
      </c>
      <c r="I13" s="15"/>
    </row>
    <row r="14" spans="2:9" x14ac:dyDescent="0.35">
      <c r="B14" s="16">
        <v>102</v>
      </c>
      <c r="C14" s="14">
        <v>20892</v>
      </c>
      <c r="D14" s="14">
        <v>20892</v>
      </c>
      <c r="E14" s="17">
        <v>1</v>
      </c>
      <c r="I14" s="15"/>
    </row>
    <row r="15" spans="2:9" x14ac:dyDescent="0.35">
      <c r="B15" s="16">
        <v>103</v>
      </c>
      <c r="C15" s="14">
        <v>2246</v>
      </c>
      <c r="D15" s="14">
        <v>2246</v>
      </c>
      <c r="E15" s="17">
        <v>1</v>
      </c>
      <c r="I15" s="15"/>
    </row>
    <row r="16" spans="2:9" ht="48.75" customHeight="1" x14ac:dyDescent="0.35">
      <c r="B16" s="4" t="s">
        <v>28</v>
      </c>
      <c r="C16" s="5" t="s">
        <v>29</v>
      </c>
      <c r="D16" s="10" t="s">
        <v>30</v>
      </c>
      <c r="E16" s="4" t="s">
        <v>31</v>
      </c>
    </row>
    <row r="17" spans="2:5" x14ac:dyDescent="0.35">
      <c r="B17" s="12">
        <v>123</v>
      </c>
      <c r="C17" s="14">
        <v>852043</v>
      </c>
      <c r="D17" s="14">
        <v>934875</v>
      </c>
      <c r="E17" s="17">
        <v>0.91139778045193209</v>
      </c>
    </row>
    <row r="18" spans="2:5" x14ac:dyDescent="0.35">
      <c r="B18" s="16">
        <v>102</v>
      </c>
      <c r="C18" s="14">
        <v>4950</v>
      </c>
      <c r="D18" s="14">
        <v>5401</v>
      </c>
      <c r="E18" s="17">
        <v>0.91649694501018331</v>
      </c>
    </row>
    <row r="19" spans="2:5" x14ac:dyDescent="0.35">
      <c r="B19" s="12">
        <v>103</v>
      </c>
      <c r="C19" s="14">
        <v>2174</v>
      </c>
      <c r="D19" s="14">
        <v>2203</v>
      </c>
      <c r="E19" s="17">
        <v>0.98683613254652747</v>
      </c>
    </row>
    <row r="20" spans="2:5" x14ac:dyDescent="0.35">
      <c r="C20" s="31"/>
      <c r="D20" s="31"/>
      <c r="E20" s="34"/>
    </row>
    <row r="22" spans="2:5" x14ac:dyDescent="0.35">
      <c r="B22" s="8" t="s">
        <v>32</v>
      </c>
      <c r="C22" s="8"/>
      <c r="D22" s="8"/>
      <c r="E22" s="8"/>
    </row>
    <row r="23" spans="2:5" x14ac:dyDescent="0.35">
      <c r="B23" s="8"/>
      <c r="C23" s="8"/>
      <c r="D23" s="8"/>
      <c r="E23" s="8"/>
    </row>
  </sheetData>
  <mergeCells count="4">
    <mergeCell ref="B2:E2"/>
    <mergeCell ref="B4:E4"/>
    <mergeCell ref="C10:E10"/>
    <mergeCell ref="B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5CD7-1CA3-4235-AAAD-2728833F1A4A}">
  <sheetPr codeName="Hoja6"/>
  <dimension ref="B2:R35"/>
  <sheetViews>
    <sheetView showGridLines="0" topLeftCell="B1" zoomScale="85" zoomScaleNormal="85" workbookViewId="0">
      <selection activeCell="C14" sqref="C14"/>
    </sheetView>
  </sheetViews>
  <sheetFormatPr baseColWidth="10" defaultColWidth="11.453125" defaultRowHeight="14.5" x14ac:dyDescent="0.35"/>
  <cols>
    <col min="1" max="1" width="5.26953125" customWidth="1"/>
    <col min="2" max="2" width="28.81640625" bestFit="1" customWidth="1"/>
    <col min="3" max="3" width="24.54296875" bestFit="1" customWidth="1"/>
    <col min="4" max="4" width="25.453125" bestFit="1" customWidth="1"/>
    <col min="5" max="5" width="12.1796875" bestFit="1" customWidth="1"/>
    <col min="6" max="6" width="12.54296875" bestFit="1" customWidth="1"/>
    <col min="7" max="8" width="12.1796875" bestFit="1" customWidth="1"/>
    <col min="9" max="9" width="17.54296875" bestFit="1" customWidth="1"/>
    <col min="10" max="10" width="17.81640625" bestFit="1" customWidth="1"/>
    <col min="11" max="11" width="25.453125" bestFit="1" customWidth="1"/>
    <col min="12" max="12" width="21.81640625" bestFit="1" customWidth="1"/>
  </cols>
  <sheetData>
    <row r="2" spans="2:18" x14ac:dyDescent="0.35">
      <c r="B2" s="35" t="s">
        <v>41</v>
      </c>
      <c r="C2" s="25" t="s">
        <v>33</v>
      </c>
      <c r="D2" s="25" t="s">
        <v>34</v>
      </c>
      <c r="E2" s="28" t="s">
        <v>35</v>
      </c>
      <c r="G2" s="27" t="s">
        <v>41</v>
      </c>
      <c r="H2" s="25" t="s">
        <v>35</v>
      </c>
      <c r="I2" s="25" t="s">
        <v>42</v>
      </c>
      <c r="J2" s="25" t="s">
        <v>43</v>
      </c>
      <c r="K2" s="29" t="s">
        <v>35</v>
      </c>
      <c r="L2" s="29" t="s">
        <v>42</v>
      </c>
      <c r="M2" s="25" t="s">
        <v>44</v>
      </c>
      <c r="N2" s="25" t="s">
        <v>45</v>
      </c>
    </row>
    <row r="3" spans="2:18" x14ac:dyDescent="0.35">
      <c r="B3" s="11" t="s">
        <v>37</v>
      </c>
      <c r="C3" s="31">
        <v>3508</v>
      </c>
      <c r="D3" s="31">
        <v>3327</v>
      </c>
      <c r="E3" s="31">
        <f>K3</f>
        <v>117</v>
      </c>
      <c r="F3" s="15">
        <f>E3/C3</f>
        <v>3.3352337514253136E-2</v>
      </c>
      <c r="G3" s="6" t="s">
        <v>37</v>
      </c>
      <c r="H3" s="20">
        <v>117</v>
      </c>
      <c r="I3" s="20">
        <v>3391</v>
      </c>
      <c r="J3" s="20">
        <v>0</v>
      </c>
      <c r="K3" s="31">
        <f>IF(J3=0,H3,ROUND(((H3/SUM(H3:I3))*J3)+H3,0))</f>
        <v>117</v>
      </c>
      <c r="L3" s="31">
        <f>SUM(H3:J3)-K3</f>
        <v>3391</v>
      </c>
      <c r="M3" s="31">
        <f t="shared" ref="M3:M4" si="0">K3-H3</f>
        <v>0</v>
      </c>
      <c r="N3" s="31">
        <f t="shared" ref="N3:N4" si="1">L3-I3</f>
        <v>0</v>
      </c>
      <c r="Q3" s="13"/>
    </row>
    <row r="4" spans="2:18" x14ac:dyDescent="0.35">
      <c r="B4" s="11" t="s">
        <v>38</v>
      </c>
      <c r="C4" s="31">
        <v>24076</v>
      </c>
      <c r="D4" s="31">
        <v>23312</v>
      </c>
      <c r="E4" s="31">
        <f>K4</f>
        <v>555</v>
      </c>
      <c r="F4" s="15">
        <f t="shared" ref="F4:F6" si="2">E4/C4</f>
        <v>2.305200199368666E-2</v>
      </c>
      <c r="G4" s="6" t="s">
        <v>38</v>
      </c>
      <c r="H4" s="20">
        <v>555</v>
      </c>
      <c r="I4" s="20">
        <v>23521</v>
      </c>
      <c r="J4" s="20">
        <v>0</v>
      </c>
      <c r="K4" s="31">
        <f>IF(J4=0,H4,ROUND(((H4/SUM(H4:I4))*J4)+H4,0))</f>
        <v>555</v>
      </c>
      <c r="L4" s="31">
        <f t="shared" ref="L4" si="3">SUM(H4:J4)-K4</f>
        <v>23521</v>
      </c>
      <c r="M4" s="31">
        <f t="shared" si="0"/>
        <v>0</v>
      </c>
      <c r="N4" s="31">
        <f t="shared" si="1"/>
        <v>0</v>
      </c>
    </row>
    <row r="5" spans="2:18" x14ac:dyDescent="0.35">
      <c r="B5" s="11" t="s">
        <v>39</v>
      </c>
      <c r="C5" s="31">
        <v>878894</v>
      </c>
      <c r="D5" s="31">
        <v>794959</v>
      </c>
      <c r="E5" s="31">
        <f t="shared" ref="E5:E6" si="4">K5</f>
        <v>29951</v>
      </c>
      <c r="F5" s="15">
        <f t="shared" si="2"/>
        <v>3.4078057194610496E-2</v>
      </c>
      <c r="G5" s="6" t="s">
        <v>39</v>
      </c>
      <c r="H5" s="20">
        <v>29951</v>
      </c>
      <c r="I5" s="20">
        <v>848943</v>
      </c>
      <c r="J5" s="20">
        <v>0</v>
      </c>
      <c r="K5" s="31">
        <f>IF(J5=0,H5,ROUND(((H5/SUM(H5:I5))*J5)+H5,0))</f>
        <v>29951</v>
      </c>
      <c r="L5" s="31">
        <f>SUM(H5:J5)-K5</f>
        <v>848943</v>
      </c>
      <c r="M5" s="31">
        <f>K5-H5</f>
        <v>0</v>
      </c>
      <c r="N5" s="31">
        <f>L5-I5</f>
        <v>0</v>
      </c>
      <c r="Q5" s="13"/>
      <c r="R5">
        <v>94697</v>
      </c>
    </row>
    <row r="6" spans="2:18" x14ac:dyDescent="0.35">
      <c r="B6" s="11" t="s">
        <v>40</v>
      </c>
      <c r="C6" s="31">
        <v>29374</v>
      </c>
      <c r="D6" s="31">
        <v>25586</v>
      </c>
      <c r="E6" s="31">
        <f t="shared" si="4"/>
        <v>715</v>
      </c>
      <c r="F6" s="15">
        <f t="shared" si="2"/>
        <v>2.4341254170354737E-2</v>
      </c>
      <c r="G6" s="6" t="s">
        <v>40</v>
      </c>
      <c r="H6" s="20">
        <v>715</v>
      </c>
      <c r="I6" s="20">
        <v>28659</v>
      </c>
      <c r="J6" s="20">
        <v>0</v>
      </c>
      <c r="K6" s="31">
        <f>IF(J6=0,H6,ROUND(((H6/SUM(H6:I6))*J6)+H6,0))</f>
        <v>715</v>
      </c>
      <c r="L6" s="31">
        <f>SUM(H6:J6)-K6</f>
        <v>28659</v>
      </c>
      <c r="M6" s="31">
        <f t="shared" ref="M6:N6" si="5">K6-H6</f>
        <v>0</v>
      </c>
      <c r="N6" s="31">
        <f t="shared" si="5"/>
        <v>0</v>
      </c>
      <c r="R6" s="13">
        <f>+R5+M5</f>
        <v>94697</v>
      </c>
    </row>
    <row r="7" spans="2:18" x14ac:dyDescent="0.35">
      <c r="B7" s="11" t="s">
        <v>46</v>
      </c>
      <c r="C7" s="31">
        <v>935852</v>
      </c>
      <c r="D7" s="31">
        <v>847184</v>
      </c>
      <c r="E7" s="36">
        <f>SUM(E3:E6)</f>
        <v>31338</v>
      </c>
      <c r="F7" s="15"/>
      <c r="G7" s="6" t="s">
        <v>46</v>
      </c>
      <c r="H7" s="20">
        <v>31338</v>
      </c>
      <c r="I7" s="20">
        <v>904514</v>
      </c>
      <c r="J7" s="20">
        <v>0</v>
      </c>
      <c r="K7" s="31">
        <f>SUM(K3:K6)</f>
        <v>31338</v>
      </c>
      <c r="L7" s="31">
        <f>SUM(L3:L6)</f>
        <v>904514</v>
      </c>
      <c r="M7" s="11"/>
      <c r="N7" s="11"/>
    </row>
    <row r="8" spans="2:18" x14ac:dyDescent="0.35">
      <c r="H8" s="13">
        <f>H3+M3</f>
        <v>117</v>
      </c>
      <c r="I8" s="13">
        <f>I3+N3</f>
        <v>3391</v>
      </c>
      <c r="J8" s="15">
        <f>H8/SUM(H8:I8)</f>
        <v>3.3352337514253136E-2</v>
      </c>
      <c r="M8" s="33">
        <v>20</v>
      </c>
    </row>
    <row r="9" spans="2:18" x14ac:dyDescent="0.35">
      <c r="E9" s="13"/>
      <c r="H9" s="13">
        <f t="shared" ref="H9:I9" si="6">H4+M4</f>
        <v>555</v>
      </c>
      <c r="I9" s="13">
        <f t="shared" si="6"/>
        <v>23521</v>
      </c>
      <c r="J9" s="15">
        <f t="shared" ref="J9" si="7">H9/SUM(H9:I9)</f>
        <v>2.305200199368666E-2</v>
      </c>
      <c r="K9" s="32"/>
      <c r="M9" s="13">
        <f>+M5-M8</f>
        <v>-20</v>
      </c>
      <c r="N9" s="13">
        <f>+N5-N8</f>
        <v>0</v>
      </c>
      <c r="Q9" s="13"/>
    </row>
    <row r="10" spans="2:18" x14ac:dyDescent="0.35">
      <c r="B10" s="18" t="s">
        <v>24</v>
      </c>
      <c r="C10" s="18" t="s">
        <v>36</v>
      </c>
      <c r="H10" s="13">
        <f>H5+M5</f>
        <v>29951</v>
      </c>
      <c r="I10" s="13">
        <f>I5+N5</f>
        <v>848943</v>
      </c>
      <c r="J10" s="15">
        <f>H10/SUM(H10:I10)</f>
        <v>3.4078057194610496E-2</v>
      </c>
      <c r="K10" s="26"/>
      <c r="L10" s="13"/>
    </row>
    <row r="11" spans="2:18" x14ac:dyDescent="0.35">
      <c r="B11" s="12" t="s">
        <v>39</v>
      </c>
      <c r="C11" s="30">
        <v>1469226</v>
      </c>
      <c r="D11" s="13"/>
      <c r="E11" t="s">
        <v>47</v>
      </c>
      <c r="L11" s="13"/>
      <c r="M11" s="13">
        <f>504395+M5</f>
        <v>504395</v>
      </c>
    </row>
    <row r="12" spans="2:18" x14ac:dyDescent="0.35">
      <c r="B12" s="12" t="s">
        <v>37</v>
      </c>
      <c r="C12" s="30">
        <v>15990</v>
      </c>
      <c r="D12" s="13"/>
      <c r="K12" s="13"/>
      <c r="L12" s="13"/>
    </row>
    <row r="13" spans="2:18" x14ac:dyDescent="0.35">
      <c r="B13" s="12" t="s">
        <v>38</v>
      </c>
      <c r="C13" s="30">
        <v>25890</v>
      </c>
      <c r="D13" s="13"/>
      <c r="N13" s="13"/>
    </row>
    <row r="14" spans="2:18" x14ac:dyDescent="0.35">
      <c r="B14" s="12" t="s">
        <v>40</v>
      </c>
      <c r="C14" s="30">
        <v>11270</v>
      </c>
      <c r="D14" s="13"/>
      <c r="E14" t="s">
        <v>48</v>
      </c>
      <c r="K14" s="13"/>
      <c r="L14" s="13"/>
    </row>
    <row r="17" spans="2:13" x14ac:dyDescent="0.35">
      <c r="D17" s="39"/>
    </row>
    <row r="18" spans="2:13" x14ac:dyDescent="0.35">
      <c r="M18" s="13"/>
    </row>
    <row r="19" spans="2:13" x14ac:dyDescent="0.35">
      <c r="B19" s="27" t="s">
        <v>33</v>
      </c>
      <c r="C19" s="27" t="s">
        <v>49</v>
      </c>
      <c r="K19" s="15"/>
    </row>
    <row r="20" spans="2:13" x14ac:dyDescent="0.35">
      <c r="B20" s="27" t="s">
        <v>41</v>
      </c>
      <c r="C20" s="25" t="s">
        <v>50</v>
      </c>
      <c r="D20" s="25" t="s">
        <v>51</v>
      </c>
      <c r="E20" t="s">
        <v>46</v>
      </c>
      <c r="K20" s="15"/>
    </row>
    <row r="21" spans="2:13" x14ac:dyDescent="0.35">
      <c r="B21" s="6" t="s">
        <v>37</v>
      </c>
      <c r="C21" s="20">
        <v>2810</v>
      </c>
      <c r="D21" s="20">
        <v>698</v>
      </c>
      <c r="E21" s="20">
        <v>3508</v>
      </c>
    </row>
    <row r="22" spans="2:13" x14ac:dyDescent="0.35">
      <c r="B22" s="6" t="s">
        <v>38</v>
      </c>
      <c r="C22" s="20">
        <v>24076</v>
      </c>
      <c r="D22" s="20"/>
      <c r="E22" s="20">
        <v>24076</v>
      </c>
    </row>
    <row r="23" spans="2:13" x14ac:dyDescent="0.35">
      <c r="B23" s="6" t="s">
        <v>39</v>
      </c>
      <c r="C23" s="20">
        <v>648061</v>
      </c>
      <c r="D23" s="20">
        <v>230833</v>
      </c>
      <c r="E23" s="20">
        <v>878894</v>
      </c>
    </row>
    <row r="24" spans="2:13" x14ac:dyDescent="0.35">
      <c r="B24" s="6" t="s">
        <v>40</v>
      </c>
      <c r="C24" s="20">
        <v>29374</v>
      </c>
      <c r="D24" s="20">
        <v>0</v>
      </c>
      <c r="E24" s="20">
        <v>29374</v>
      </c>
    </row>
    <row r="25" spans="2:13" x14ac:dyDescent="0.35">
      <c r="B25" s="6" t="s">
        <v>46</v>
      </c>
      <c r="C25" s="20">
        <v>704321</v>
      </c>
      <c r="D25" s="20">
        <v>231531</v>
      </c>
      <c r="E25" s="20">
        <v>935852</v>
      </c>
    </row>
    <row r="26" spans="2:13" x14ac:dyDescent="0.35">
      <c r="B26" s="6"/>
      <c r="C26" s="20"/>
      <c r="D26" s="20"/>
      <c r="E26" s="20"/>
    </row>
    <row r="27" spans="2:13" x14ac:dyDescent="0.35">
      <c r="B27" s="35" t="s">
        <v>52</v>
      </c>
      <c r="C27" s="11" t="s">
        <v>37</v>
      </c>
      <c r="H27" s="27" t="s">
        <v>57</v>
      </c>
      <c r="I27" t="s">
        <v>59</v>
      </c>
    </row>
    <row r="29" spans="2:13" x14ac:dyDescent="0.35">
      <c r="B29" s="35" t="s">
        <v>33</v>
      </c>
      <c r="C29" s="35" t="s">
        <v>49</v>
      </c>
      <c r="D29" s="11"/>
      <c r="E29" s="11"/>
      <c r="H29" s="27" t="s">
        <v>41</v>
      </c>
      <c r="I29" t="s">
        <v>53</v>
      </c>
      <c r="J29" s="25" t="s">
        <v>33</v>
      </c>
      <c r="K29" s="25" t="s">
        <v>34</v>
      </c>
      <c r="L29" t="s">
        <v>56</v>
      </c>
    </row>
    <row r="30" spans="2:13" x14ac:dyDescent="0.35">
      <c r="B30" s="35" t="s">
        <v>41</v>
      </c>
      <c r="C30" s="11" t="s">
        <v>50</v>
      </c>
      <c r="D30" s="11" t="s">
        <v>51</v>
      </c>
      <c r="E30" s="11" t="s">
        <v>46</v>
      </c>
      <c r="H30" s="6" t="s">
        <v>39</v>
      </c>
      <c r="I30" s="25">
        <v>902886</v>
      </c>
      <c r="J30" s="20">
        <v>878894</v>
      </c>
      <c r="K30" s="20">
        <v>794959</v>
      </c>
      <c r="L30" s="25">
        <v>29951</v>
      </c>
      <c r="M30" s="37">
        <f>+L30/I30</f>
        <v>3.3172515688580838E-2</v>
      </c>
    </row>
    <row r="31" spans="2:13" x14ac:dyDescent="0.35">
      <c r="B31" s="11" t="s">
        <v>55</v>
      </c>
      <c r="C31" s="31">
        <v>1427</v>
      </c>
      <c r="D31" s="31">
        <v>698</v>
      </c>
      <c r="E31" s="31">
        <v>2125</v>
      </c>
      <c r="H31" s="6" t="s">
        <v>40</v>
      </c>
      <c r="I31" s="25">
        <v>30535</v>
      </c>
      <c r="J31" s="20">
        <v>29374</v>
      </c>
      <c r="K31" s="20">
        <v>25586</v>
      </c>
      <c r="L31" s="25">
        <v>715</v>
      </c>
      <c r="M31" s="37">
        <f t="shared" ref="M31:M32" si="8">+L31/I31</f>
        <v>2.3415752415261174E-2</v>
      </c>
    </row>
    <row r="32" spans="2:13" x14ac:dyDescent="0.35">
      <c r="B32" s="38" t="s">
        <v>58</v>
      </c>
      <c r="C32" s="31">
        <v>1427</v>
      </c>
      <c r="D32" s="31">
        <v>698</v>
      </c>
      <c r="E32" s="31">
        <v>2125</v>
      </c>
      <c r="H32" s="6" t="s">
        <v>38</v>
      </c>
      <c r="I32" s="25">
        <v>25890</v>
      </c>
      <c r="J32" s="20">
        <v>24076</v>
      </c>
      <c r="K32" s="20">
        <v>23312</v>
      </c>
      <c r="L32" s="25">
        <v>555</v>
      </c>
      <c r="M32" s="37">
        <f t="shared" si="8"/>
        <v>2.1436848203939745E-2</v>
      </c>
    </row>
    <row r="33" spans="2:13" x14ac:dyDescent="0.35">
      <c r="B33" s="11" t="s">
        <v>54</v>
      </c>
      <c r="C33" s="31">
        <v>1383</v>
      </c>
      <c r="D33" s="31"/>
      <c r="E33" s="31">
        <v>1383</v>
      </c>
      <c r="H33" s="6" t="s">
        <v>37</v>
      </c>
      <c r="I33" s="25">
        <v>3686</v>
      </c>
      <c r="J33" s="20">
        <v>3508</v>
      </c>
      <c r="K33" s="20">
        <v>3327</v>
      </c>
      <c r="L33" s="25">
        <v>117</v>
      </c>
      <c r="M33" s="11"/>
    </row>
    <row r="34" spans="2:13" x14ac:dyDescent="0.35">
      <c r="B34" s="38" t="s">
        <v>54</v>
      </c>
      <c r="C34" s="31">
        <v>1383</v>
      </c>
      <c r="D34" s="31"/>
      <c r="E34" s="31">
        <v>1383</v>
      </c>
      <c r="H34" s="6" t="s">
        <v>46</v>
      </c>
      <c r="I34" s="25">
        <v>962997</v>
      </c>
      <c r="J34" s="20">
        <v>935852</v>
      </c>
      <c r="K34" s="20">
        <v>847184</v>
      </c>
      <c r="L34" s="25">
        <v>31338</v>
      </c>
    </row>
    <row r="35" spans="2:13" x14ac:dyDescent="0.35">
      <c r="B35" s="11" t="s">
        <v>46</v>
      </c>
      <c r="C35" s="31">
        <v>2810</v>
      </c>
      <c r="D35" s="31">
        <v>698</v>
      </c>
      <c r="E35" s="31">
        <v>3508</v>
      </c>
    </row>
  </sheetData>
  <pageMargins left="0.7" right="0.7" top="0.75" bottom="0.75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07309e-8b61-4033-ad7d-bc1674d1fc83" xsi:nil="true"/>
    <lcf76f155ced4ddcb4097134ff3c332f xmlns="87c58f6d-7681-40ae-805e-9e0c5da34b34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s q m i d = " 5 b f 5 1 3 4 b - a 2 1 e - 4 2 6 0 - a b 0 5 - 6 3 8 a 0 2 4 6 e 0 a 8 "   x m l n s = " h t t p : / / s c h e m a s . m i c r o s o f t . c o m / D a t a M a s h u p " > A A A A A P Q G A A B Q S w M E F A A C A A g A R a N R V X 6 k Z p i l A A A A 9 g A A A B I A H A B D b 2 5 m a W c v U G F j a 2 F n Z S 5 4 b W w g o h g A K K A U A A A A A A A A A A A A A A A A A A A A A A A A A A A A h Y 8 x D o I w G I W v Q r r T l p o Y J D 9 l M G 6 S k J g Y 1 6 Z U a I R i a L H c z c E j e Q U x i r o 5 v u 9 9 w 3 v 3 6 w 2 y s W 2 C i + q t 7 k y K I k x R o I z s S m 2 q F A 3 u G M Y o 4 1 A I e R K V C i b Z 2 G S 0 Z Y p q 5 8 4 J I d 5 7 7 B e 4 6 y v C K I 3 I I d / u Z K 1 a g T 6 y / i + H 2 l g n j F S I w / 4 1 h j M c 0 R i v 4 i W m Q G Y I u T Z f g U 1 7 n + 0 P h P X Q u K F X X N m w 2 A C Z I 5 D 3 B / 4 A U E s D B B Q A A g A I A E W j U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F o 1 F V Z B b b b O 0 D A A D c I A A A E w A c A E Z v c m 1 1 b G F z L 1 N l Y 3 R p b 2 4 x L m 0 g o h g A K K A U A A A A A A A A A A A A A A A A A A A A A A A A A A A A 7 V r N b u M 2 E L 4 H y D s M 1 I N s w A l s 5 1 R s s g A t 0 Q 5 R i t S S t N N F U R i q o 0 0 M e O O F 7 V 2 g x z 5 D H 2 l f b I f 6 s + S f 2 t 6 m Q d N K h x i a G c 4 f P 3 F m i C z j y W o 6 f w K d / n b e n J + d n y 0 f o 0 V 8 D y F V W g q i 4 Q Z m 8 e r 8 D P C R i + l D / I Q U u Y g m s / j S j 1 b R b 9 E y b j j h n e b B 5 Z 1 U 3 H d a 8 M v t N F 5 E i 8 n j d B L N R P R l + h B Z / T e r x e e 4 B e 8 + x 4 v f b x x N O f U M i G G A p p j 0 Z W v k 3 X q E 2 5 + Q E 0 P 6 U g V k r O k g o M I Q j 0 n R A u R p q k Y M 3 1 o / N G Y f m h 7 R F O D u l g r Y v w 6 Y g I Y 7 s q 8 a b u W A K L f l 9 l l P k f w X Q i V 7 n A Z E I 4 U J Q 5 W g p s i B 2 4 J t I h i f 7 h I G M s J 4 E k W p a k U 9 T g K p 3 S Y Y 6 + c O / U k o k D x H h W L 6 D N X j 3 8 S J X K + l n q r J Z + i e k b g B Q I N Q U Z 1 G W y I X T u Z m 1 r y T r f W 4 f D e k U p c y W 6 J J b U I y k B W a o g k p t 5 0 x U s M X F y e Y z r U D 5 c z Y j S s I 6 E u f c e J L 4 J y Q M k d R I U e Z j p G q r F E U 4 W Q 5 S A 2 + / q E L y t c / B U g l y 8 L 4 m o F l v R 5 d Z U L C e / A Z C Y g w B 7 j Z e o 8 I w r c j 6 C v i W V 9 I w D D o i m 3 O B L W Y 9 F k i w K n + a y 6 Q M N y T g g 3 O j r U X I E r p d A G q S S h 2 s d j p E n 4 A T g V T J b / F R 4 Y m 5 8 v V p + h h D v T j p 1 k c 3 c + r 8 Z h 0 3 5 J E I O Q 5 R V c 1 o G r K K 4 I S s y k G Z V K N n J d C z g Z u N j O C v v p E H 4 6 7 J O l J g Q I D m 2 d y r I J t q W w / C t Y W o H c j e R h i a I 1 S 7 W p u I D h H b 6 l 2 F C h W 8 W Q W f Z w v g X y J F 9 N o a X n p q b h e 1 m l 3 9 5 D h J 4 S 6 Z 8 j a 1 U z I L j n C T y H N 8 / h a k v 4 u 7 4 n w D 5 8 I m Y o M M 9 l b t r W b G a g e P p R j H + F K o / A I w c P A B 8 f J k + A 4 p V a j m q c 9 3 j S 3 a m u p 3 u 2 q u L l r n f Z V 7 t Y / C p y / u x m 5 t 1 1 3 j f X X 0 o O t H r G F d T t X V 2 6 2 6 Z 3 u V b 7 l y S m Z 7 3 e l L n l y K E y j 0 0 Q h 1 M V 6 D D / / X F A P g 8 Y a H L a L x c O G a k N 8 g r 2 y q 5 m b J q y T G m x b Y 1 Y R w V L k n 6 j I f g b Y M p u x J z m B 6 x v o t g 8 o H 1 9 3 2 y c a S B j K 0 D G W t S D j k Y E t k X s i S a V R s Z b q G W x 5 n B 0 0 l s k 8 g z U x h + l 9 / L S a f s B x B b u F 3 V a F H D M f L b I + 8 7 B E O U 6 G k b 6 S A d C f Q 2 / M R P 9 y K P 0 x f g C C 5 Q Z 0 K o Z e K Q p b z 3 r 4 S T + P b r v b b f / o Y m d b e h I N 1 v l 6 1 q l n n X r W + X d 2 r N 8 / 6 9 Q T T 4 2 f V z z x v N S s 8 z w t a z 3 9 H D f 9 X L / N X 1 O 5 g Z L D E H r v T 7 u u r W 9 r 6 w 6 m 7 m B e S Q U 6 s o O p b 2 l r x P y H e p a X u 6 y t G 5 i X b G D q K 9 v / w 5 V t F o n z a / P 8 b P p U / i e F N 9 8 A U E s B A i 0 A F A A C A A g A R a N R V X 6 k Z p i l A A A A 9 g A A A B I A A A A A A A A A A A A A A A A A A A A A A E N v b m Z p Z y 9 Q Y W N r Y W d l L n h t b F B L A Q I t A B Q A A g A I A E W j U V U P y u m r p A A A A O k A A A A T A A A A A A A A A A A A A A A A A P E A A A B b Q 2 9 u d G V u d F 9 U e X B l c 1 0 u e G 1 s U E s B A i 0 A F A A C A A g A R a N R V W Q W 2 2 z t A w A A 3 C A A A B M A A A A A A A A A A A A A A A A A 4 g E A A E Z v c m 1 1 b G F z L 1 N l Y 3 R p b 2 4 x L m 1 Q S w U G A A A A A A M A A w D C A A A A H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w 0 A A A A A A A C V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F U l N P T k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Q a X Z v d E 9 i a m V j d E 5 h b W U i I F Z h b H V l P S J z V E F C X 1 B l c n N v b m F z I V R h Y m x h R G l u w 6 F t a W N h N i I g L z 4 8 R W 5 0 c n k g V H l w Z T 0 i R m l s b G V k Q 2 9 t c G x l d G V S Z X N 1 b H R U b 1 d v c m t z a G V l d C I g V m F s d W U 9 I m w w I i A v P j x F b n R y e S B U e X B l P S J R d W V y e U l E I i B W Y W x 1 Z T 0 i c z E 2 Y j N l Y j I 2 L W U 4 Y z U t N G Z m N y 0 5 N 2 U 5 L W M w Z j E w O D U 2 M z U 5 N S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M Y X N 0 V X B k Y X R l Z C I g V m F s d W U 9 I m Q y M D I y L T E w L T E 4 V D A x O j I 2 O j E w L j c z M z g 3 M j B a I i A v P j x F b n R y e S B U e X B l P S J G a W x s Q 2 9 s d W 1 u V H l w Z X M i I F Z h b H V l P S J z R H d Z R 0 J n W U d E d z h Q R H c 4 U C I g L z 4 8 R W 5 0 c n k g V H l w Z T 0 i R m l s b E N v b H V t b k 5 h b W V z I i B W Y W x 1 Z T 0 i c 1 s m c X V v d D t O V U 1 Q R V J J T 0 R P J n F 1 b 3 Q 7 L C Z x d W 9 0 O 1 Z D S E N B T C Z x d W 9 0 O y w m c X V v d D t W Q 0 h Q T E F U Q U Z P U k 1 B X 1 N F R 0 1 F T l R B Q 0 l P T i Z x d W 9 0 O y w m c X V v d D t W Q 0 h T R V J W S U N J T y Z x d W 9 0 O y w m c X V v d D t T R V J W S U N J T y Z x d W 9 0 O y w m c X V v d D t D Q U 5 B T C Z x d W 9 0 O y w m c X V v d D t S R U N J Q k l E Q V M m c X V v d D s s J n F 1 b 3 Q 7 Q V R F T k R J R E F T J n F 1 b 3 Q 7 L C Z x d W 9 0 O 0 F U R U 5 E S U R B U 1 9 c d T A w M 2 M y M C Z x d W 9 0 O y w m c X V v d D t D T 1 J U R V 9 B U 0 V T T 1 I m c X V v d D s s J n F 1 b 3 Q 7 Q 0 9 S V E V f Q 0 x J R U 5 U R S Z x d W 9 0 O y w m c X V v d D t O T 1 9 J R E V O V E l G S U N B R E 8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z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V S U 0 9 O Q V M v T 3 J p Z 2 V u L n t O V U 1 Q R V J J T 0 R P L D B 9 J n F 1 b 3 Q 7 L C Z x d W 9 0 O 1 N l Y 3 R p b 2 4 x L 1 B F U l N P T k F T L 0 9 y a W d l b i 5 7 V k N I Q 0 F M L D F 9 J n F 1 b 3 Q 7 L C Z x d W 9 0 O 1 N l Y 3 R p b 2 4 x L 1 B F U l N P T k F T L 0 9 y a W d l b i 5 7 V k N I U E x B V E F G T 1 J N Q V 9 T R U d N R U 5 U Q U N J T 0 4 s M n 0 m c X V v d D s s J n F 1 b 3 Q 7 U 2 V j d G l v b j E v U E V S U 0 9 O Q V M v T 3 J p Z 2 V u L n t W Q 0 h T R V J W S U N J T y w z f S Z x d W 9 0 O y w m c X V v d D t T Z W N 0 a W 9 u M S 9 Q R V J T T 0 5 B U y 9 P c m l n Z W 4 u e 1 N F U l Z J Q 0 l P L D R 9 J n F 1 b 3 Q 7 L C Z x d W 9 0 O 1 N l Y 3 R p b 2 4 x L 1 B F U l N P T k F T L 0 9 y a W d l b i 5 7 Q 0 F O Q U w s N X 0 m c X V v d D s s J n F 1 b 3 Q 7 U 2 V j d G l v b j E v U E V S U 0 9 O Q V M v T 3 J p Z 2 V u L n t S R U N J Q k l E Q V M s N n 0 m c X V v d D s s J n F 1 b 3 Q 7 U 2 V j d G l v b j E v U E V S U 0 9 O Q V M v T 3 J p Z 2 V u L n t B V E V O R E l E Q V M s N 3 0 m c X V v d D s s J n F 1 b 3 Q 7 U 2 V j d G l v b j E v U E V S U 0 9 O Q V M v T 3 J p Z 2 V u L n t B V E V O R E l E Q V N f X H U w M D N j M j A s O H 0 m c X V v d D s s J n F 1 b 3 Q 7 U 2 V j d G l v b j E v U E V S U 0 9 O Q V M v T 3 J p Z 2 V u L n t D T 1 J U R V 9 B U 0 V T T 1 I s O X 0 m c X V v d D s s J n F 1 b 3 Q 7 U 2 V j d G l v b j E v U E V S U 0 9 O Q V M v T 3 J p Z 2 V u L n t D T 1 J U R V 9 D T E l F T l R F L D E w f S Z x d W 9 0 O y w m c X V v d D t T Z W N 0 a W 9 u M S 9 Q R V J T T 0 5 B U y 9 P c m l n Z W 4 u e 0 5 P X 0 l E R U 5 U S U Z J Q 0 F E T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F U l N P T k F T L 0 9 y a W d l b i 5 7 T l V N U E V S S U 9 E T y w w f S Z x d W 9 0 O y w m c X V v d D t T Z W N 0 a W 9 u M S 9 Q R V J T T 0 5 B U y 9 P c m l n Z W 4 u e 1 Z D S E N B T C w x f S Z x d W 9 0 O y w m c X V v d D t T Z W N 0 a W 9 u M S 9 Q R V J T T 0 5 B U y 9 P c m l n Z W 4 u e 1 Z D S F B M Q V R B R k 9 S T U F f U 0 V H T U V O V E F D S U 9 O L D J 9 J n F 1 b 3 Q 7 L C Z x d W 9 0 O 1 N l Y 3 R p b 2 4 x L 1 B F U l N P T k F T L 0 9 y a W d l b i 5 7 V k N I U 0 V S V k l D S U 8 s M 3 0 m c X V v d D s s J n F 1 b 3 Q 7 U 2 V j d G l v b j E v U E V S U 0 9 O Q V M v T 3 J p Z 2 V u L n t T R V J W S U N J T y w 0 f S Z x d W 9 0 O y w m c X V v d D t T Z W N 0 a W 9 u M S 9 Q R V J T T 0 5 B U y 9 P c m l n Z W 4 u e 0 N B T k F M L D V 9 J n F 1 b 3 Q 7 L C Z x d W 9 0 O 1 N l Y 3 R p b 2 4 x L 1 B F U l N P T k F T L 0 9 y a W d l b i 5 7 U k V D S U J J R E F T L D Z 9 J n F 1 b 3 Q 7 L C Z x d W 9 0 O 1 N l Y 3 R p b 2 4 x L 1 B F U l N P T k F T L 0 9 y a W d l b i 5 7 Q V R F T k R J R E F T L D d 9 J n F 1 b 3 Q 7 L C Z x d W 9 0 O 1 N l Y 3 R p b 2 4 x L 1 B F U l N P T k F T L 0 9 y a W d l b i 5 7 Q V R F T k R J R E F T X 1 x 1 M D A z Y z I w L D h 9 J n F 1 b 3 Q 7 L C Z x d W 9 0 O 1 N l Y 3 R p b 2 4 x L 1 B F U l N P T k F T L 0 9 y a W d l b i 5 7 Q 0 9 S V E V f Q V N F U 0 9 S L D l 9 J n F 1 b 3 Q 7 L C Z x d W 9 0 O 1 N l Y 3 R p b 2 4 x L 1 B F U l N P T k F T L 0 9 y a W d l b i 5 7 Q 0 9 S V E V f Q 0 x J R U 5 U R S w x M H 0 m c X V v d D s s J n F 1 b 3 Q 7 U 2 V j d G l v b j E v U E V S U 0 9 O Q V M v T 3 J p Z 2 V u L n t O T 1 9 J R E V O V E l G S U N B R E 8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R V J T T 0 5 B U y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T q d j P n B 4 E O Z v Q s I w 6 H h R w A A A A A C A A A A A A A D Z g A A w A A A A B A A A A C 6 G m i D J p 2 A 8 U C Z 7 h r R i R 3 w A A A A A A S A A A C g A A A A E A A A A K J N F K c A m m F 4 b 6 c I I 2 A l O U t Q A A A A s I f I a / n U 2 7 L J m Z b i e A c F / + 9 Z A A U d n D y A B 5 d l D + m L E + z r / I K o t T F f z 4 0 + 0 P B g S 7 p O P j c L G h 5 a C v j d C T M M g f a U m B Y N y e Z d H r N 1 3 8 a p j H 7 u Y x E U A A A A S D q F P 1 v 3 U i V j h W 3 S r 4 W g Z y S W Q r Y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983BEA7435549AA5D870022B1A98D" ma:contentTypeVersion="14" ma:contentTypeDescription="Crear nuevo documento." ma:contentTypeScope="" ma:versionID="c85bdea390196a334ff2964afdefe435">
  <xsd:schema xmlns:xsd="http://www.w3.org/2001/XMLSchema" xmlns:xs="http://www.w3.org/2001/XMLSchema" xmlns:p="http://schemas.microsoft.com/office/2006/metadata/properties" xmlns:ns2="87c58f6d-7681-40ae-805e-9e0c5da34b34" xmlns:ns3="0207309e-8b61-4033-ad7d-bc1674d1fc83" targetNamespace="http://schemas.microsoft.com/office/2006/metadata/properties" ma:root="true" ma:fieldsID="d39ca993dd6f29b7de43fb0e47ac0101" ns2:_="" ns3:_="">
    <xsd:import namespace="87c58f6d-7681-40ae-805e-9e0c5da34b34"/>
    <xsd:import namespace="0207309e-8b61-4033-ad7d-bc1674d1f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58f6d-7681-40ae-805e-9e0c5da34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e8f57d6-5fad-49ad-9d58-6cfbca22e3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7309e-8b61-4033-ad7d-bc1674d1f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c107d3e-53b5-4100-ab8e-673cc37d2ab1}" ma:internalName="TaxCatchAll" ma:showField="CatchAllData" ma:web="0207309e-8b61-4033-ad7d-bc1674d1f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6AC00-0364-41F7-BDDB-4DE8BC2A6C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2D0C4-2850-43B8-99D9-160D0D4E3E6F}">
  <ds:schemaRefs>
    <ds:schemaRef ds:uri="http://schemas.microsoft.com/office/2006/metadata/properties"/>
    <ds:schemaRef ds:uri="http://schemas.microsoft.com/office/infopath/2007/PartnerControls"/>
    <ds:schemaRef ds:uri="0207309e-8b61-4033-ad7d-bc1674d1fc83"/>
    <ds:schemaRef ds:uri="87c58f6d-7681-40ae-805e-9e0c5da34b34"/>
  </ds:schemaRefs>
</ds:datastoreItem>
</file>

<file path=customXml/itemProps3.xml><?xml version="1.0" encoding="utf-8"?>
<ds:datastoreItem xmlns:ds="http://schemas.openxmlformats.org/officeDocument/2006/customXml" ds:itemID="{C046A4FD-B469-4214-B923-48541D35109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D662293-4113-4AAD-A0BD-C79363238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58f6d-7681-40ae-805e-9e0c5da34b34"/>
    <ds:schemaRef ds:uri="0207309e-8b61-4033-ad7d-bc1674d1f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F (CSA)</vt:lpstr>
      <vt:lpstr>Anexo G (TEAP)</vt:lpstr>
      <vt:lpstr>Anexo H (DAP)</vt:lpstr>
      <vt:lpstr>Anexo I (CAT)</vt:lpstr>
      <vt:lpstr>Anexo J (AVH)</vt:lpstr>
      <vt:lpstr>TAB_Personas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ubenitest</dc:creator>
  <cp:keywords/>
  <dc:description/>
  <cp:lastModifiedBy>Castillo Gutierrez Santiago Martin</cp:lastModifiedBy>
  <cp:revision/>
  <dcterms:created xsi:type="dcterms:W3CDTF">2013-11-15T20:02:00Z</dcterms:created>
  <dcterms:modified xsi:type="dcterms:W3CDTF">2025-01-16T04:03:28Z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0x01010094A983BEA7435549AA5D870022B1A98D</vt:lpwstr>
  </property>
  <property fmtid="{D5CDD505-2E9C-101B-9397-08002B2CF9AE}" pid="3" name="MediaServiceImageTags">
    <vt:lpwstr/>
  </property>
</Properties>
</file>